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7795" windowHeight="13365"/>
  </bookViews>
  <sheets>
    <sheet name="Приложение 3_Расходы" sheetId="1" r:id="rId1"/>
  </sheets>
  <calcPr calcId="145621" iterate="1"/>
</workbook>
</file>

<file path=xl/calcChain.xml><?xml version="1.0" encoding="utf-8"?>
<calcChain xmlns="http://schemas.openxmlformats.org/spreadsheetml/2006/main">
  <c r="P31" i="1" l="1"/>
  <c r="P29" i="1"/>
  <c r="P27" i="1"/>
  <c r="P25" i="1"/>
  <c r="P21" i="1"/>
  <c r="P18" i="1"/>
  <c r="P15" i="1"/>
  <c r="P13" i="1"/>
  <c r="P8" i="1"/>
  <c r="P34" i="1" l="1"/>
  <c r="R29" i="1"/>
  <c r="R13" i="1" l="1"/>
  <c r="S13" i="1" s="1"/>
  <c r="Q13" i="1"/>
  <c r="O13" i="1"/>
  <c r="V14" i="1"/>
  <c r="U14" i="1"/>
  <c r="T14" i="1"/>
  <c r="S14" i="1"/>
  <c r="O15" i="1"/>
  <c r="Q15" i="1"/>
  <c r="R15" i="1"/>
  <c r="S15" i="1" s="1"/>
  <c r="V13" i="1" l="1"/>
  <c r="T13" i="1"/>
  <c r="U13" i="1"/>
  <c r="U15" i="1"/>
  <c r="V15" i="1"/>
  <c r="T15" i="1"/>
  <c r="T32" i="1"/>
  <c r="T33" i="1"/>
  <c r="S9" i="1"/>
  <c r="S10" i="1"/>
  <c r="S11" i="1"/>
  <c r="S12" i="1"/>
  <c r="S16" i="1"/>
  <c r="S17" i="1"/>
  <c r="S19" i="1"/>
  <c r="S20" i="1"/>
  <c r="S22" i="1"/>
  <c r="S23" i="1"/>
  <c r="S24" i="1"/>
  <c r="S26" i="1"/>
  <c r="S28" i="1"/>
  <c r="S30" i="1"/>
  <c r="S32" i="1"/>
  <c r="S33" i="1"/>
  <c r="Q29" i="1"/>
  <c r="O29" i="1"/>
  <c r="Q31" i="1"/>
  <c r="R31" i="1"/>
  <c r="S31" i="1" s="1"/>
  <c r="O31" i="1"/>
  <c r="V30" i="1"/>
  <c r="U30" i="1"/>
  <c r="T30" i="1"/>
  <c r="T31" i="1" l="1"/>
  <c r="V9" i="1"/>
  <c r="V10" i="1"/>
  <c r="V11" i="1"/>
  <c r="V12" i="1"/>
  <c r="V16" i="1"/>
  <c r="V17" i="1"/>
  <c r="V19" i="1"/>
  <c r="V20" i="1"/>
  <c r="V22" i="1"/>
  <c r="V23" i="1"/>
  <c r="V24" i="1"/>
  <c r="V26" i="1"/>
  <c r="V28" i="1"/>
  <c r="V32" i="1"/>
  <c r="V31" i="1" s="1"/>
  <c r="V33" i="1"/>
  <c r="U11" i="1"/>
  <c r="T11" i="1"/>
  <c r="U10" i="1"/>
  <c r="T10" i="1"/>
  <c r="Q8" i="1"/>
  <c r="R8" i="1"/>
  <c r="O8" i="1"/>
  <c r="S8" i="1" l="1"/>
  <c r="V8" i="1"/>
  <c r="O27" i="1"/>
  <c r="O25" i="1"/>
  <c r="O21" i="1"/>
  <c r="O18" i="1"/>
  <c r="O34" i="1" l="1"/>
  <c r="U9" i="1"/>
  <c r="U12" i="1"/>
  <c r="U16" i="1"/>
  <c r="U17" i="1"/>
  <c r="U19" i="1"/>
  <c r="U20" i="1"/>
  <c r="U22" i="1"/>
  <c r="U23" i="1"/>
  <c r="U24" i="1"/>
  <c r="U26" i="1"/>
  <c r="U28" i="1"/>
  <c r="U32" i="1"/>
  <c r="U31" i="1" s="1"/>
  <c r="U33" i="1"/>
  <c r="T9" i="1"/>
  <c r="T12" i="1"/>
  <c r="T16" i="1"/>
  <c r="T17" i="1"/>
  <c r="T19" i="1"/>
  <c r="T20" i="1"/>
  <c r="T22" i="1"/>
  <c r="T23" i="1"/>
  <c r="T24" i="1"/>
  <c r="T26" i="1"/>
  <c r="T28" i="1"/>
  <c r="S29" i="1"/>
  <c r="Q27" i="1"/>
  <c r="R27" i="1"/>
  <c r="S27" i="1" s="1"/>
  <c r="Q25" i="1"/>
  <c r="R25" i="1"/>
  <c r="S25" i="1" s="1"/>
  <c r="Q21" i="1"/>
  <c r="R21" i="1"/>
  <c r="S21" i="1" s="1"/>
  <c r="Q18" i="1"/>
  <c r="R18" i="1"/>
  <c r="Q34" i="1" l="1"/>
  <c r="S18" i="1"/>
  <c r="R34" i="1"/>
  <c r="V29" i="1"/>
  <c r="V27" i="1"/>
  <c r="V25" i="1"/>
  <c r="V21" i="1"/>
  <c r="V18" i="1"/>
  <c r="U25" i="1"/>
  <c r="U18" i="1"/>
  <c r="T21" i="1"/>
  <c r="T25" i="1"/>
  <c r="U21" i="1"/>
  <c r="T27" i="1"/>
  <c r="T18" i="1"/>
  <c r="T8" i="1"/>
  <c r="U29" i="1"/>
  <c r="U27" i="1"/>
  <c r="T29" i="1"/>
  <c r="U8" i="1"/>
  <c r="S34" i="1" l="1"/>
  <c r="T34" i="1"/>
  <c r="V34" i="1"/>
  <c r="U34" i="1"/>
</calcChain>
</file>

<file path=xl/sharedStrings.xml><?xml version="1.0" encoding="utf-8"?>
<sst xmlns="http://schemas.openxmlformats.org/spreadsheetml/2006/main" count="53" uniqueCount="44">
  <si>
    <t xml:space="preserve">Итого расходов: </t>
  </si>
  <si>
    <t xml:space="preserve">                                                                                                            </t>
  </si>
  <si>
    <t/>
  </si>
  <si>
    <t>Массовый спорт</t>
  </si>
  <si>
    <t>ФИЗИЧЕСКАЯ КУЛЬТУРА И СПОРТ</t>
  </si>
  <si>
    <t>Пенсионное обеспечение</t>
  </si>
  <si>
    <t>СОЦИАЛЬНАЯ ПОЛИТИКА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</si>
  <si>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</si>
  <si>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</si>
  <si>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</si>
  <si>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</si>
  <si>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</si>
  <si>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</si>
  <si>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</si>
  <si>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</si>
  <si>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</si>
  <si>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</si>
  <si>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</si>
  <si>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</si>
  <si>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ОБЩЕГОСУДАРСТВЕННЫЕ ВОПРОСЫ</t>
  </si>
  <si>
    <t>Подраздел</t>
  </si>
  <si>
    <t>Раздел</t>
  </si>
  <si>
    <t>Наименование</t>
  </si>
  <si>
    <t>(тыс. рублей)</t>
  </si>
  <si>
    <t>%
исполнения первоначального плана</t>
  </si>
  <si>
    <t>План по закону о бюджете первоначальный, тыс. руб.</t>
  </si>
  <si>
    <t>%
исполнения уточненного плана</t>
  </si>
  <si>
    <t>Гражданская оборона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</si>
  <si>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</si>
  <si>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Удельный вес</t>
  </si>
  <si>
    <t>Темп роста (снижения) к исполнено за отчетный год, %</t>
  </si>
  <si>
    <t xml:space="preserve">Пояснение отклонений от уточненных плановых значений (более чем на 5%) ПО ИТОГУ ГОДА  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</si>
  <si>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</si>
  <si>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</si>
  <si>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Функционирование высшего должностного лица субъекта Российской Федерации и муниципального образования</t>
  </si>
  <si>
    <t>Мобилизационная и вневойсковая подготовка</t>
  </si>
  <si>
    <t>НАЦИОНАЛЬНАЯ ОБОРОНА</t>
  </si>
  <si>
    <t>Таблица № 2</t>
  </si>
  <si>
    <t>Расходы бюджета Повенецкого городского поселения</t>
  </si>
  <si>
    <t>Резервные фонды</t>
  </si>
  <si>
    <t>за 9 месяцев 2024 год по разделам и подразделам классификации расходов бюджетов</t>
  </si>
  <si>
    <t>Фактическое исполнение на 01.01.2024 года (на отчетную дату аналогично текущему финансовому году)</t>
  </si>
  <si>
    <t>План по закону о бюджете уточненный (31.12.24 + уведомления), тыс.  руб.</t>
  </si>
  <si>
    <t>Фактическое исполнение на 01.01.2025 года,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</si>
</sst>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;0.0"/>
    <numFmt numFmtId="165" formatCode="##0.0;[Red]\-##0.0;0.0"/>
    <numFmt numFmtId="166" formatCode="#,##0.00;[Red]\-#,##0.00;0.00"/>
    <numFmt numFmtId="167" formatCode="00"/>
    <numFmt numFmtId="168" formatCode="000"/>
    <numFmt numFmtId="169" formatCode="#,##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right" vertical="top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8" fillId="0" borderId="0" xfId="0" applyNumberFormat="1" applyFont="1" applyFill="1" applyAlignment="1" applyProtection="1">
      <alignment horizontal="right" vertical="top" wrapText="1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5" fillId="0" borderId="0" xfId="0" applyNumberFormat="1" applyFont="1" applyFill="1" applyBorder="1" applyAlignment="1" applyProtection="1">
      <protection hidden="1"/>
    </xf>
    <xf numFmtId="164" fontId="10" fillId="0" borderId="1" xfId="0" applyNumberFormat="1" applyFont="1" applyFill="1" applyBorder="1" applyAlignment="1" applyProtection="1">
      <alignment horizontal="right" vertical="center"/>
      <protection hidden="1"/>
    </xf>
    <xf numFmtId="167" fontId="3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vertical="center"/>
      <protection hidden="1"/>
    </xf>
    <xf numFmtId="166" fontId="4" fillId="0" borderId="1" xfId="0" applyNumberFormat="1" applyFont="1" applyFill="1" applyBorder="1" applyAlignment="1" applyProtection="1">
      <alignment vertical="center"/>
      <protection hidden="1"/>
    </xf>
    <xf numFmtId="164" fontId="10" fillId="0" borderId="1" xfId="0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vertical="center"/>
      <protection hidden="1"/>
    </xf>
    <xf numFmtId="0" fontId="5" fillId="0" borderId="1" xfId="0" applyNumberFormat="1" applyFont="1" applyFill="1" applyBorder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vertical="center"/>
      <protection hidden="1"/>
    </xf>
    <xf numFmtId="9" fontId="10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9" fontId="10" fillId="0" borderId="1" xfId="0" applyNumberFormat="1" applyFont="1" applyFill="1" applyBorder="1" applyAlignment="1" applyProtection="1">
      <alignment horizontal="center" vertical="center"/>
      <protection hidden="1"/>
    </xf>
    <xf numFmtId="9" fontId="4" fillId="0" borderId="1" xfId="0" applyNumberFormat="1" applyFont="1" applyFill="1" applyBorder="1" applyAlignment="1" applyProtection="1">
      <alignment horizontal="center" vertical="center"/>
      <protection hidden="1"/>
    </xf>
    <xf numFmtId="9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6" fillId="0" borderId="0" xfId="0" applyFont="1"/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168" fontId="3" fillId="0" borderId="1" xfId="0" applyNumberFormat="1" applyFont="1" applyFill="1" applyBorder="1" applyAlignment="1" applyProtection="1">
      <alignment vertical="center" wrapText="1"/>
      <protection hidden="1"/>
    </xf>
    <xf numFmtId="168" fontId="4" fillId="0" borderId="1" xfId="0" applyNumberFormat="1" applyFont="1" applyFill="1" applyBorder="1" applyAlignment="1" applyProtection="1">
      <alignment vertical="center" wrapText="1"/>
      <protection hidden="1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0" fontId="6" fillId="0" borderId="0" xfId="0" applyNumberFormat="1" applyFont="1" applyFill="1" applyAlignment="1" applyProtection="1">
      <alignment horizontal="center" wrapText="1"/>
      <protection hidden="1"/>
    </xf>
    <xf numFmtId="16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4" xfId="0" applyNumberFormat="1" applyFont="1" applyFill="1" applyBorder="1" applyAlignment="1" applyProtection="1">
      <alignment vertical="center" wrapText="1"/>
      <protection hidden="1"/>
    </xf>
    <xf numFmtId="168" fontId="3" fillId="0" borderId="5" xfId="0" applyNumberFormat="1" applyFont="1" applyFill="1" applyBorder="1" applyAlignment="1" applyProtection="1">
      <alignment vertical="center" wrapText="1"/>
      <protection hidden="1"/>
    </xf>
    <xf numFmtId="168" fontId="3" fillId="0" borderId="6" xfId="0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left" vertical="center"/>
    </xf>
    <xf numFmtId="168" fontId="4" fillId="0" borderId="4" xfId="0" applyNumberFormat="1" applyFont="1" applyFill="1" applyBorder="1" applyAlignment="1" applyProtection="1">
      <alignment horizontal="left" vertical="center" wrapText="1"/>
      <protection hidden="1"/>
    </xf>
    <xf numFmtId="168" fontId="4" fillId="0" borderId="5" xfId="0" applyNumberFormat="1" applyFont="1" applyFill="1" applyBorder="1" applyAlignment="1" applyProtection="1">
      <alignment horizontal="left" vertical="center" wrapText="1"/>
      <protection hidden="1"/>
    </xf>
    <xf numFmtId="168" fontId="4" fillId="0" borderId="6" xfId="0" applyNumberFormat="1" applyFont="1" applyFill="1" applyBorder="1" applyAlignment="1" applyProtection="1">
      <alignment horizontal="left" vertical="center" wrapText="1"/>
      <protection hidden="1"/>
    </xf>
    <xf numFmtId="168" fontId="11" fillId="0" borderId="1" xfId="0" applyNumberFormat="1" applyFont="1" applyFill="1" applyBorder="1" applyAlignment="1" applyProtection="1">
      <alignment vertical="center" wrapText="1"/>
      <protection hidden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tabSelected="1" topLeftCell="B4" workbookViewId="0">
      <selection activeCell="R34" sqref="R34"/>
    </sheetView>
  </sheetViews>
  <sheetFormatPr defaultColWidth="9.140625" defaultRowHeight="12.75" x14ac:dyDescent="0.2"/>
  <cols>
    <col min="1" max="1" width="1.42578125" customWidth="1"/>
    <col min="2" max="3" width="9.140625" customWidth="1"/>
    <col min="4" max="4" width="0.85546875" customWidth="1"/>
    <col min="5" max="5" width="0.7109375" customWidth="1"/>
    <col min="6" max="10" width="9.140625" customWidth="1"/>
    <col min="11" max="11" width="0.5703125" customWidth="1"/>
    <col min="12" max="12" width="2.7109375" customWidth="1"/>
    <col min="13" max="13" width="7.42578125" customWidth="1"/>
    <col min="14" max="14" width="10" customWidth="1"/>
    <col min="15" max="15" width="14.7109375" customWidth="1"/>
    <col min="16" max="16" width="12.28515625" style="35" customWidth="1"/>
    <col min="17" max="19" width="12.28515625" customWidth="1"/>
    <col min="20" max="20" width="10.42578125" customWidth="1"/>
    <col min="21" max="21" width="10.7109375" customWidth="1"/>
    <col min="22" max="22" width="11.140625" customWidth="1"/>
    <col min="23" max="23" width="28" customWidth="1"/>
    <col min="24" max="24" width="27.28515625" customWidth="1"/>
    <col min="25" max="25" width="23.140625" customWidth="1"/>
    <col min="26" max="26" width="37.140625" customWidth="1"/>
    <col min="27" max="27" width="32.5703125" customWidth="1"/>
    <col min="28" max="28" width="24.140625" customWidth="1"/>
    <col min="29" max="241" width="9.140625" customWidth="1"/>
  </cols>
  <sheetData>
    <row r="1" spans="1:2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9"/>
      <c r="N1" s="9"/>
      <c r="O1" s="9"/>
      <c r="P1" s="8"/>
      <c r="Q1" s="8"/>
      <c r="R1" s="1"/>
      <c r="S1" s="1"/>
      <c r="W1" s="36" t="s">
        <v>37</v>
      </c>
    </row>
    <row r="2" spans="1:23" ht="15.75" customHeight="1" x14ac:dyDescent="0.25">
      <c r="A2" s="7"/>
      <c r="B2" s="7"/>
      <c r="C2" s="7"/>
      <c r="D2" s="46" t="s">
        <v>38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4"/>
    </row>
    <row r="3" spans="1:23" ht="12.75" customHeight="1" x14ac:dyDescent="0.25">
      <c r="A3" s="7"/>
      <c r="B3" s="7"/>
      <c r="C3" s="7"/>
      <c r="D3" s="46" t="s">
        <v>40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24"/>
    </row>
    <row r="4" spans="1:23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7"/>
      <c r="M4" s="47"/>
      <c r="N4" s="47"/>
      <c r="O4" s="10"/>
      <c r="P4" s="33"/>
      <c r="Q4" s="10"/>
      <c r="R4" s="1"/>
      <c r="S4" s="1"/>
    </row>
    <row r="5" spans="1:23" ht="16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"/>
      <c r="Q5" s="6"/>
      <c r="W5" s="5" t="s">
        <v>23</v>
      </c>
    </row>
    <row r="6" spans="1:23" ht="18" customHeight="1" x14ac:dyDescent="0.2">
      <c r="A6" s="3"/>
      <c r="B6" s="4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 t="s">
        <v>21</v>
      </c>
      <c r="N6" s="40" t="s">
        <v>20</v>
      </c>
      <c r="O6" s="48" t="s">
        <v>41</v>
      </c>
      <c r="P6" s="40" t="s">
        <v>25</v>
      </c>
      <c r="Q6" s="40" t="s">
        <v>42</v>
      </c>
      <c r="R6" s="40" t="s">
        <v>43</v>
      </c>
      <c r="S6" s="37" t="s">
        <v>29</v>
      </c>
      <c r="T6" s="40" t="s">
        <v>24</v>
      </c>
      <c r="U6" s="41" t="s">
        <v>26</v>
      </c>
      <c r="V6" s="39" t="s">
        <v>30</v>
      </c>
      <c r="W6" s="37" t="s">
        <v>31</v>
      </c>
    </row>
    <row r="7" spans="1:23" ht="88.5" customHeight="1" x14ac:dyDescent="0.2">
      <c r="A7" s="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0"/>
      <c r="O7" s="49"/>
      <c r="P7" s="40"/>
      <c r="Q7" s="40"/>
      <c r="R7" s="40"/>
      <c r="S7" s="42"/>
      <c r="T7" s="40"/>
      <c r="U7" s="41"/>
      <c r="V7" s="38"/>
      <c r="W7" s="38"/>
    </row>
    <row r="8" spans="1:23" ht="14.25" customHeight="1" x14ac:dyDescent="0.2">
      <c r="A8" s="11"/>
      <c r="B8" s="44" t="s">
        <v>19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13">
        <v>1</v>
      </c>
      <c r="N8" s="13" t="s">
        <v>2</v>
      </c>
      <c r="O8" s="16">
        <f>O9+O10+O11+O12</f>
        <v>5924.3</v>
      </c>
      <c r="P8" s="16">
        <f t="shared" ref="P8" si="0">P9+P10+P11+P12</f>
        <v>5678.9949999999999</v>
      </c>
      <c r="Q8" s="16">
        <f t="shared" ref="Q8:R8" si="1">Q9+Q10+Q11+Q12</f>
        <v>6669.6720000000005</v>
      </c>
      <c r="R8" s="16">
        <f t="shared" si="1"/>
        <v>6533.9679999999998</v>
      </c>
      <c r="S8" s="25">
        <f>R8/81455.1</f>
        <v>8.0215578889474073E-2</v>
      </c>
      <c r="T8" s="22">
        <f>R8/P8</f>
        <v>1.1505500533104889</v>
      </c>
      <c r="U8" s="22">
        <f>R8/Q8</f>
        <v>0.97965357216966586</v>
      </c>
      <c r="V8" s="27">
        <f>R8/O8</f>
        <v>1.102909710851915</v>
      </c>
      <c r="W8" s="28"/>
    </row>
    <row r="9" spans="1:23" ht="34.5" customHeight="1" x14ac:dyDescent="0.2">
      <c r="A9" s="11"/>
      <c r="B9" s="45" t="s">
        <v>34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17">
        <v>1</v>
      </c>
      <c r="N9" s="17">
        <v>2</v>
      </c>
      <c r="O9" s="18">
        <v>1314.2</v>
      </c>
      <c r="P9" s="15">
        <v>1349.963</v>
      </c>
      <c r="Q9" s="15">
        <v>1422.816</v>
      </c>
      <c r="R9" s="18">
        <v>1422.816</v>
      </c>
      <c r="S9" s="26">
        <f t="shared" ref="S9:S34" si="2">R9/81455.1</f>
        <v>1.7467488223573475E-2</v>
      </c>
      <c r="T9" s="29">
        <f t="shared" ref="T9:T29" si="3">R9/P9</f>
        <v>1.0539666642715393</v>
      </c>
      <c r="U9" s="29">
        <f t="shared" ref="U9:U34" si="4">R9/Q9</f>
        <v>1</v>
      </c>
      <c r="V9" s="30">
        <f t="shared" ref="V9:V34" si="5">R9/O9</f>
        <v>1.0826479987825293</v>
      </c>
      <c r="W9" s="28"/>
    </row>
    <row r="10" spans="1:23" ht="35.25" customHeight="1" x14ac:dyDescent="0.2">
      <c r="A10" s="11"/>
      <c r="B10" s="45" t="s">
        <v>28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7">
        <v>1</v>
      </c>
      <c r="N10" s="17">
        <v>4</v>
      </c>
      <c r="O10" s="18">
        <v>1471.8</v>
      </c>
      <c r="P10" s="15">
        <v>1933.979</v>
      </c>
      <c r="Q10" s="15">
        <v>2069.8229999999999</v>
      </c>
      <c r="R10" s="18">
        <v>1955.954</v>
      </c>
      <c r="S10" s="26">
        <f t="shared" si="2"/>
        <v>2.4012664645921493E-2</v>
      </c>
      <c r="T10" s="29">
        <f t="shared" ref="T10:T11" si="6">R10/P10</f>
        <v>1.011362584598902</v>
      </c>
      <c r="U10" s="29">
        <f t="shared" ref="U10:U11" si="7">R10/Q10</f>
        <v>0.94498611717040548</v>
      </c>
      <c r="V10" s="30">
        <f t="shared" si="5"/>
        <v>1.3289536621823617</v>
      </c>
      <c r="W10" s="28"/>
    </row>
    <row r="11" spans="1:23" ht="14.25" customHeight="1" x14ac:dyDescent="0.2">
      <c r="A11" s="11"/>
      <c r="B11" s="54" t="s">
        <v>39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17">
        <v>1</v>
      </c>
      <c r="N11" s="17">
        <v>11</v>
      </c>
      <c r="O11" s="18">
        <v>0</v>
      </c>
      <c r="P11" s="15">
        <v>0</v>
      </c>
      <c r="Q11" s="15">
        <v>5</v>
      </c>
      <c r="R11" s="18">
        <v>0</v>
      </c>
      <c r="S11" s="26">
        <f t="shared" si="2"/>
        <v>0</v>
      </c>
      <c r="T11" s="29" t="e">
        <f t="shared" si="6"/>
        <v>#DIV/0!</v>
      </c>
      <c r="U11" s="29">
        <f t="shared" si="7"/>
        <v>0</v>
      </c>
      <c r="V11" s="30" t="e">
        <f t="shared" si="5"/>
        <v>#DIV/0!</v>
      </c>
      <c r="W11" s="28"/>
    </row>
    <row r="12" spans="1:23" ht="14.25" customHeight="1" x14ac:dyDescent="0.2">
      <c r="A12" s="11"/>
      <c r="B12" s="45" t="s">
        <v>18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7">
        <v>1</v>
      </c>
      <c r="N12" s="17">
        <v>13</v>
      </c>
      <c r="O12" s="18">
        <v>3138.3</v>
      </c>
      <c r="P12" s="15">
        <v>2395.0529999999999</v>
      </c>
      <c r="Q12" s="15">
        <v>3172.0329999999999</v>
      </c>
      <c r="R12" s="18">
        <v>3155.1979999999999</v>
      </c>
      <c r="S12" s="26">
        <f t="shared" si="2"/>
        <v>3.8735426019979098E-2</v>
      </c>
      <c r="T12" s="29">
        <f t="shared" si="3"/>
        <v>1.3173812855080869</v>
      </c>
      <c r="U12" s="29">
        <f t="shared" si="4"/>
        <v>0.99469267816570639</v>
      </c>
      <c r="V12" s="30">
        <f t="shared" si="5"/>
        <v>1.0053844438071566</v>
      </c>
      <c r="W12" s="28"/>
    </row>
    <row r="13" spans="1:23" ht="14.25" customHeight="1" x14ac:dyDescent="0.2">
      <c r="A13" s="11"/>
      <c r="B13" s="57" t="s">
        <v>36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3">
        <v>2</v>
      </c>
      <c r="N13" s="13" t="s">
        <v>2</v>
      </c>
      <c r="O13" s="16">
        <f>O14</f>
        <v>499.4</v>
      </c>
      <c r="P13" s="16">
        <f t="shared" ref="P13:R13" si="8">P14</f>
        <v>534.6</v>
      </c>
      <c r="Q13" s="16">
        <f t="shared" si="8"/>
        <v>534.6</v>
      </c>
      <c r="R13" s="16">
        <f t="shared" si="8"/>
        <v>534.6</v>
      </c>
      <c r="S13" s="26">
        <f t="shared" ref="S13" si="9">R13/81455.1</f>
        <v>6.5631249608680119E-3</v>
      </c>
      <c r="T13" s="29">
        <f t="shared" ref="T13" si="10">R13/P13</f>
        <v>1</v>
      </c>
      <c r="U13" s="29">
        <f t="shared" ref="U13" si="11">R13/Q13</f>
        <v>1</v>
      </c>
      <c r="V13" s="30">
        <f t="shared" ref="V13" si="12">R13/O13</f>
        <v>1.0704845814977975</v>
      </c>
      <c r="W13" s="28"/>
    </row>
    <row r="14" spans="1:23" ht="14.25" customHeight="1" x14ac:dyDescent="0.2">
      <c r="A14" s="11"/>
      <c r="B14" s="57" t="s">
        <v>35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7">
        <v>2</v>
      </c>
      <c r="N14" s="17">
        <v>3</v>
      </c>
      <c r="O14" s="18">
        <v>499.4</v>
      </c>
      <c r="P14" s="15">
        <v>534.6</v>
      </c>
      <c r="Q14" s="15">
        <v>534.6</v>
      </c>
      <c r="R14" s="18">
        <v>534.6</v>
      </c>
      <c r="S14" s="26">
        <f t="shared" ref="S14" si="13">R14/81455.1</f>
        <v>6.5631249608680119E-3</v>
      </c>
      <c r="T14" s="29">
        <f t="shared" ref="T14" si="14">R14/P14</f>
        <v>1</v>
      </c>
      <c r="U14" s="29">
        <f t="shared" ref="U14" si="15">R14/Q14</f>
        <v>1</v>
      </c>
      <c r="V14" s="30">
        <f t="shared" ref="V14" si="16">R14/O14</f>
        <v>1.0704845814977975</v>
      </c>
      <c r="W14" s="28"/>
    </row>
    <row r="15" spans="1:23" ht="23.25" customHeight="1" x14ac:dyDescent="0.2">
      <c r="A15" s="11"/>
      <c r="B15" s="50" t="s">
        <v>17</v>
      </c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13">
        <v>3</v>
      </c>
      <c r="N15" s="13" t="s">
        <v>2</v>
      </c>
      <c r="O15" s="16">
        <f t="shared" ref="O15:P15" si="17">O16+O17</f>
        <v>7.4710000000000001</v>
      </c>
      <c r="P15" s="16">
        <f t="shared" si="17"/>
        <v>100</v>
      </c>
      <c r="Q15" s="16">
        <f t="shared" ref="Q15:R15" si="18">Q16+Q17</f>
        <v>10</v>
      </c>
      <c r="R15" s="16">
        <f t="shared" si="18"/>
        <v>0</v>
      </c>
      <c r="S15" s="25">
        <f t="shared" si="2"/>
        <v>0</v>
      </c>
      <c r="T15" s="22">
        <f t="shared" si="3"/>
        <v>0</v>
      </c>
      <c r="U15" s="22">
        <f t="shared" si="4"/>
        <v>0</v>
      </c>
      <c r="V15" s="27">
        <f t="shared" si="5"/>
        <v>0</v>
      </c>
      <c r="W15" s="28"/>
    </row>
    <row r="16" spans="1:23" ht="16.5" customHeight="1" x14ac:dyDescent="0.2">
      <c r="A16" s="11"/>
      <c r="B16" s="53" t="s">
        <v>27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17">
        <v>3</v>
      </c>
      <c r="N16" s="17">
        <v>9</v>
      </c>
      <c r="O16" s="19">
        <v>0</v>
      </c>
      <c r="P16" s="15">
        <v>50</v>
      </c>
      <c r="Q16" s="15">
        <v>5</v>
      </c>
      <c r="R16" s="19">
        <v>0</v>
      </c>
      <c r="S16" s="26">
        <f t="shared" si="2"/>
        <v>0</v>
      </c>
      <c r="T16" s="29">
        <f t="shared" si="3"/>
        <v>0</v>
      </c>
      <c r="U16" s="29">
        <f t="shared" si="4"/>
        <v>0</v>
      </c>
      <c r="V16" s="30" t="e">
        <f t="shared" si="5"/>
        <v>#DIV/0!</v>
      </c>
      <c r="W16" s="28"/>
    </row>
    <row r="17" spans="1:23" ht="23.25" customHeight="1" x14ac:dyDescent="0.2">
      <c r="A17" s="11"/>
      <c r="B17" s="45" t="s">
        <v>16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7">
        <v>3</v>
      </c>
      <c r="N17" s="17">
        <v>14</v>
      </c>
      <c r="O17" s="18">
        <v>7.4710000000000001</v>
      </c>
      <c r="P17" s="15">
        <v>50</v>
      </c>
      <c r="Q17" s="15">
        <v>5</v>
      </c>
      <c r="R17" s="18">
        <v>0</v>
      </c>
      <c r="S17" s="26">
        <f t="shared" si="2"/>
        <v>0</v>
      </c>
      <c r="T17" s="29">
        <f t="shared" si="3"/>
        <v>0</v>
      </c>
      <c r="U17" s="29">
        <f t="shared" si="4"/>
        <v>0</v>
      </c>
      <c r="V17" s="30">
        <f t="shared" si="5"/>
        <v>0</v>
      </c>
      <c r="W17" s="28"/>
    </row>
    <row r="18" spans="1:23" ht="14.25" customHeight="1" x14ac:dyDescent="0.2">
      <c r="A18" s="11"/>
      <c r="B18" s="44" t="s">
        <v>15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13">
        <v>4</v>
      </c>
      <c r="N18" s="13" t="s">
        <v>2</v>
      </c>
      <c r="O18" s="16">
        <f t="shared" ref="O18:P18" si="19">O19+O20</f>
        <v>5254.4</v>
      </c>
      <c r="P18" s="16">
        <f t="shared" si="19"/>
        <v>3448.3539999999998</v>
      </c>
      <c r="Q18" s="16">
        <f t="shared" ref="Q18:R18" si="20">Q19+Q20</f>
        <v>3825.7109999999998</v>
      </c>
      <c r="R18" s="16">
        <f t="shared" si="20"/>
        <v>3529.4319999999998</v>
      </c>
      <c r="S18" s="25">
        <f t="shared" si="2"/>
        <v>4.3329785366416587E-2</v>
      </c>
      <c r="T18" s="22">
        <f t="shared" si="3"/>
        <v>1.0235120872161036</v>
      </c>
      <c r="U18" s="22">
        <f t="shared" si="4"/>
        <v>0.92255583341240355</v>
      </c>
      <c r="V18" s="27">
        <f t="shared" si="5"/>
        <v>0.67170980511571254</v>
      </c>
      <c r="W18" s="28"/>
    </row>
    <row r="19" spans="1:23" ht="14.25" customHeight="1" x14ac:dyDescent="0.2">
      <c r="A19" s="11"/>
      <c r="B19" s="45" t="s">
        <v>14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17">
        <v>4</v>
      </c>
      <c r="N19" s="17">
        <v>9</v>
      </c>
      <c r="O19" s="18">
        <v>5198.8999999999996</v>
      </c>
      <c r="P19" s="15">
        <v>3328.3539999999998</v>
      </c>
      <c r="Q19" s="15">
        <v>3687.7109999999998</v>
      </c>
      <c r="R19" s="18">
        <v>3391.4319999999998</v>
      </c>
      <c r="S19" s="26">
        <f t="shared" si="2"/>
        <v>4.1635600471916424E-2</v>
      </c>
      <c r="T19" s="29">
        <f t="shared" si="3"/>
        <v>1.0189517100644943</v>
      </c>
      <c r="U19" s="29">
        <f t="shared" si="4"/>
        <v>0.91965774975316661</v>
      </c>
      <c r="V19" s="30">
        <f t="shared" si="5"/>
        <v>0.65233645578872457</v>
      </c>
      <c r="W19" s="28"/>
    </row>
    <row r="20" spans="1:23" ht="15.75" customHeight="1" x14ac:dyDescent="0.2">
      <c r="A20" s="11"/>
      <c r="B20" s="45" t="s">
        <v>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17">
        <v>4</v>
      </c>
      <c r="N20" s="17">
        <v>12</v>
      </c>
      <c r="O20" s="18">
        <v>55.5</v>
      </c>
      <c r="P20" s="15">
        <v>120</v>
      </c>
      <c r="Q20" s="15">
        <v>138</v>
      </c>
      <c r="R20" s="18">
        <v>138</v>
      </c>
      <c r="S20" s="26">
        <f t="shared" si="2"/>
        <v>1.6941848945001602E-3</v>
      </c>
      <c r="T20" s="29">
        <f t="shared" si="3"/>
        <v>1.1499999999999999</v>
      </c>
      <c r="U20" s="29">
        <f t="shared" si="4"/>
        <v>1</v>
      </c>
      <c r="V20" s="30">
        <f t="shared" si="5"/>
        <v>2.4864864864864864</v>
      </c>
      <c r="W20" s="28"/>
    </row>
    <row r="21" spans="1:23" ht="14.25" customHeight="1" x14ac:dyDescent="0.2">
      <c r="A21" s="11"/>
      <c r="B21" s="44" t="s">
        <v>12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13">
        <v>5</v>
      </c>
      <c r="N21" s="13" t="s">
        <v>2</v>
      </c>
      <c r="O21" s="16">
        <f t="shared" ref="O21:P21" si="21">O22+O23+O24</f>
        <v>2494.6999999999998</v>
      </c>
      <c r="P21" s="16">
        <f t="shared" si="21"/>
        <v>689.80100000000004</v>
      </c>
      <c r="Q21" s="16">
        <f t="shared" ref="Q21:R21" si="22">Q22+Q23+Q24</f>
        <v>5285.4970000000003</v>
      </c>
      <c r="R21" s="16">
        <f t="shared" si="22"/>
        <v>5239.1219999999994</v>
      </c>
      <c r="S21" s="25">
        <f t="shared" si="2"/>
        <v>6.4319140237996134E-2</v>
      </c>
      <c r="T21" s="22">
        <f t="shared" si="3"/>
        <v>7.5951209116832228</v>
      </c>
      <c r="U21" s="22">
        <f t="shared" si="4"/>
        <v>0.99122599066842698</v>
      </c>
      <c r="V21" s="27">
        <f t="shared" si="5"/>
        <v>2.1001010141499981</v>
      </c>
      <c r="W21" s="28"/>
    </row>
    <row r="22" spans="1:23" ht="14.25" customHeight="1" x14ac:dyDescent="0.2">
      <c r="A22" s="11"/>
      <c r="B22" s="45" t="s">
        <v>11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17">
        <v>5</v>
      </c>
      <c r="N22" s="17">
        <v>1</v>
      </c>
      <c r="O22" s="18">
        <v>1375.7</v>
      </c>
      <c r="P22" s="15">
        <v>326</v>
      </c>
      <c r="Q22" s="15">
        <v>4391.5990000000002</v>
      </c>
      <c r="R22" s="18">
        <v>4367.1139999999996</v>
      </c>
      <c r="S22" s="26">
        <f t="shared" si="2"/>
        <v>5.36137577634795E-2</v>
      </c>
      <c r="T22" s="29">
        <f t="shared" si="3"/>
        <v>13.396055214723924</v>
      </c>
      <c r="U22" s="29">
        <f t="shared" si="4"/>
        <v>0.99442458202581785</v>
      </c>
      <c r="V22" s="30">
        <f t="shared" si="5"/>
        <v>3.1744668168932177</v>
      </c>
      <c r="W22" s="28"/>
    </row>
    <row r="23" spans="1:23" ht="14.25" customHeight="1" x14ac:dyDescent="0.2">
      <c r="A23" s="11"/>
      <c r="B23" s="45" t="s">
        <v>10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7">
        <v>5</v>
      </c>
      <c r="N23" s="17">
        <v>2</v>
      </c>
      <c r="O23" s="18">
        <v>315.5</v>
      </c>
      <c r="P23" s="15">
        <v>6.6</v>
      </c>
      <c r="Q23" s="15">
        <v>6.8010000000000002</v>
      </c>
      <c r="R23" s="18">
        <v>6.8</v>
      </c>
      <c r="S23" s="26">
        <f t="shared" si="2"/>
        <v>8.3481574511602092E-5</v>
      </c>
      <c r="T23" s="29">
        <f t="shared" si="3"/>
        <v>1.0303030303030303</v>
      </c>
      <c r="U23" s="29">
        <f t="shared" si="4"/>
        <v>0.99985296279958824</v>
      </c>
      <c r="V23" s="30">
        <f t="shared" si="5"/>
        <v>2.1553090332805072E-2</v>
      </c>
      <c r="W23" s="28"/>
    </row>
    <row r="24" spans="1:23" ht="14.25" customHeight="1" x14ac:dyDescent="0.2">
      <c r="A24" s="11"/>
      <c r="B24" s="45" t="s">
        <v>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17">
        <v>5</v>
      </c>
      <c r="N24" s="17">
        <v>3</v>
      </c>
      <c r="O24" s="18">
        <v>803.5</v>
      </c>
      <c r="P24" s="15">
        <v>357.20100000000002</v>
      </c>
      <c r="Q24" s="15">
        <v>887.09699999999998</v>
      </c>
      <c r="R24" s="18">
        <v>865.20799999999997</v>
      </c>
      <c r="S24" s="26">
        <f t="shared" si="2"/>
        <v>1.0621900900005032E-2</v>
      </c>
      <c r="T24" s="29">
        <f t="shared" si="3"/>
        <v>2.4221880677825647</v>
      </c>
      <c r="U24" s="29">
        <f t="shared" si="4"/>
        <v>0.9753251335536024</v>
      </c>
      <c r="V24" s="30">
        <f t="shared" si="5"/>
        <v>1.0767990043559428</v>
      </c>
      <c r="W24" s="28"/>
    </row>
    <row r="25" spans="1:23" ht="14.25" customHeight="1" x14ac:dyDescent="0.2">
      <c r="A25" s="11"/>
      <c r="B25" s="44" t="s">
        <v>8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13">
        <v>8</v>
      </c>
      <c r="N25" s="13" t="s">
        <v>2</v>
      </c>
      <c r="O25" s="16">
        <f t="shared" ref="O25:R25" si="23">O26</f>
        <v>6184.7</v>
      </c>
      <c r="P25" s="16">
        <f t="shared" si="23"/>
        <v>5685.8239999999996</v>
      </c>
      <c r="Q25" s="16">
        <f t="shared" si="23"/>
        <v>7163.5569999999998</v>
      </c>
      <c r="R25" s="16">
        <f t="shared" si="23"/>
        <v>7023.7539999999999</v>
      </c>
      <c r="S25" s="25">
        <f t="shared" si="2"/>
        <v>8.6228535720906357E-2</v>
      </c>
      <c r="T25" s="22">
        <f t="shared" si="3"/>
        <v>1.2353097809569906</v>
      </c>
      <c r="U25" s="22">
        <f t="shared" si="4"/>
        <v>0.9804841365818685</v>
      </c>
      <c r="V25" s="27">
        <f t="shared" si="5"/>
        <v>1.1356660791954338</v>
      </c>
      <c r="W25" s="28"/>
    </row>
    <row r="26" spans="1:23" ht="14.25" customHeight="1" x14ac:dyDescent="0.2">
      <c r="A26" s="11"/>
      <c r="B26" s="45" t="s">
        <v>7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17">
        <v>8</v>
      </c>
      <c r="N26" s="17">
        <v>1</v>
      </c>
      <c r="O26" s="18">
        <v>6184.7</v>
      </c>
      <c r="P26" s="15">
        <v>5685.8239999999996</v>
      </c>
      <c r="Q26" s="15">
        <v>7163.5569999999998</v>
      </c>
      <c r="R26" s="18">
        <v>7023.7539999999999</v>
      </c>
      <c r="S26" s="26">
        <f t="shared" si="2"/>
        <v>8.6228535720906357E-2</v>
      </c>
      <c r="T26" s="29">
        <f t="shared" si="3"/>
        <v>1.2353097809569906</v>
      </c>
      <c r="U26" s="29">
        <f t="shared" si="4"/>
        <v>0.9804841365818685</v>
      </c>
      <c r="V26" s="30">
        <f t="shared" si="5"/>
        <v>1.1356660791954338</v>
      </c>
      <c r="W26" s="28"/>
    </row>
    <row r="27" spans="1:23" ht="14.25" customHeight="1" x14ac:dyDescent="0.2">
      <c r="A27" s="11"/>
      <c r="B27" s="44" t="s">
        <v>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13">
        <v>10</v>
      </c>
      <c r="N27" s="13" t="s">
        <v>2</v>
      </c>
      <c r="O27" s="16">
        <f t="shared" ref="O27:R27" si="24">O28</f>
        <v>560</v>
      </c>
      <c r="P27" s="16">
        <f t="shared" si="24"/>
        <v>694.04499999999996</v>
      </c>
      <c r="Q27" s="16">
        <f t="shared" si="24"/>
        <v>517.02657999999997</v>
      </c>
      <c r="R27" s="16">
        <f t="shared" si="24"/>
        <v>517.03</v>
      </c>
      <c r="S27" s="25">
        <f t="shared" si="2"/>
        <v>6.3474233043725918E-3</v>
      </c>
      <c r="T27" s="22">
        <f t="shared" si="3"/>
        <v>0.74495169621566326</v>
      </c>
      <c r="U27" s="22">
        <f t="shared" si="4"/>
        <v>1.0000066147469633</v>
      </c>
      <c r="V27" s="27">
        <f t="shared" si="5"/>
        <v>0.92326785714285708</v>
      </c>
      <c r="W27" s="28"/>
    </row>
    <row r="28" spans="1:23" ht="13.5" customHeight="1" x14ac:dyDescent="0.2">
      <c r="A28" s="11"/>
      <c r="B28" s="45" t="s">
        <v>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17">
        <v>10</v>
      </c>
      <c r="N28" s="17">
        <v>1</v>
      </c>
      <c r="O28" s="18">
        <v>560</v>
      </c>
      <c r="P28" s="15">
        <v>694.04499999999996</v>
      </c>
      <c r="Q28" s="15">
        <v>517.02657999999997</v>
      </c>
      <c r="R28" s="18">
        <v>517.03</v>
      </c>
      <c r="S28" s="26">
        <f t="shared" si="2"/>
        <v>6.3474233043725918E-3</v>
      </c>
      <c r="T28" s="29">
        <f t="shared" si="3"/>
        <v>0.74495169621566326</v>
      </c>
      <c r="U28" s="29">
        <f t="shared" si="4"/>
        <v>1.0000066147469633</v>
      </c>
      <c r="V28" s="30">
        <f t="shared" si="5"/>
        <v>0.92326785714285708</v>
      </c>
      <c r="W28" s="28"/>
    </row>
    <row r="29" spans="1:23" ht="16.5" customHeight="1" x14ac:dyDescent="0.2">
      <c r="A29" s="11"/>
      <c r="B29" s="44" t="s">
        <v>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13">
        <v>11</v>
      </c>
      <c r="N29" s="13" t="s">
        <v>2</v>
      </c>
      <c r="O29" s="16">
        <f>O30</f>
        <v>78.7</v>
      </c>
      <c r="P29" s="16">
        <f t="shared" ref="P29:Q29" si="25">P30</f>
        <v>50</v>
      </c>
      <c r="Q29" s="16">
        <f t="shared" si="25"/>
        <v>70</v>
      </c>
      <c r="R29" s="16">
        <f>R30</f>
        <v>52.063000000000002</v>
      </c>
      <c r="S29" s="25">
        <f t="shared" si="2"/>
        <v>6.3916194320552059E-4</v>
      </c>
      <c r="T29" s="22">
        <f t="shared" si="3"/>
        <v>1.0412600000000001</v>
      </c>
      <c r="U29" s="22">
        <f t="shared" si="4"/>
        <v>0.74375714285714289</v>
      </c>
      <c r="V29" s="27">
        <f t="shared" si="5"/>
        <v>0.66153748411689961</v>
      </c>
      <c r="W29" s="28"/>
    </row>
    <row r="30" spans="1:23" ht="15.75" customHeight="1" x14ac:dyDescent="0.2">
      <c r="A30" s="11"/>
      <c r="B30" s="45" t="s">
        <v>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17">
        <v>11</v>
      </c>
      <c r="N30" s="17">
        <v>2</v>
      </c>
      <c r="O30" s="18">
        <v>78.7</v>
      </c>
      <c r="P30" s="15">
        <v>50</v>
      </c>
      <c r="Q30" s="15">
        <v>70</v>
      </c>
      <c r="R30" s="18">
        <v>52.063000000000002</v>
      </c>
      <c r="S30" s="26">
        <f t="shared" si="2"/>
        <v>6.3916194320552059E-4</v>
      </c>
      <c r="T30" s="29">
        <f t="shared" ref="T30:T34" si="26">R30/P30</f>
        <v>1.0412600000000001</v>
      </c>
      <c r="U30" s="29">
        <f t="shared" ref="U30" si="27">R30/Q30</f>
        <v>0.74375714285714289</v>
      </c>
      <c r="V30" s="30">
        <f t="shared" ref="V30" si="28">R30/O30</f>
        <v>0.66153748411689961</v>
      </c>
      <c r="W30" s="28"/>
    </row>
    <row r="31" spans="1:23" ht="15.75" hidden="1" customHeight="1" x14ac:dyDescent="0.2">
      <c r="A31" s="11"/>
      <c r="B31" s="44" t="s">
        <v>32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13">
        <v>13</v>
      </c>
      <c r="N31" s="17"/>
      <c r="O31" s="19">
        <f>O32</f>
        <v>0</v>
      </c>
      <c r="P31" s="19">
        <f t="shared" ref="P31:V31" si="29">P32</f>
        <v>0</v>
      </c>
      <c r="Q31" s="19">
        <f t="shared" si="29"/>
        <v>0</v>
      </c>
      <c r="R31" s="19">
        <f t="shared" si="29"/>
        <v>0</v>
      </c>
      <c r="S31" s="25">
        <f t="shared" si="2"/>
        <v>0</v>
      </c>
      <c r="T31" s="29" t="e">
        <f t="shared" si="26"/>
        <v>#DIV/0!</v>
      </c>
      <c r="U31" s="19" t="e">
        <f t="shared" si="29"/>
        <v>#DIV/0!</v>
      </c>
      <c r="V31" s="32" t="e">
        <f t="shared" si="29"/>
        <v>#DIV/0!</v>
      </c>
      <c r="W31" s="28"/>
    </row>
    <row r="32" spans="1:23" ht="15" hidden="1" customHeight="1" x14ac:dyDescent="0.2">
      <c r="A32" s="11"/>
      <c r="B32" s="45" t="s">
        <v>33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17">
        <v>13</v>
      </c>
      <c r="N32" s="17">
        <v>1</v>
      </c>
      <c r="O32" s="18">
        <v>0</v>
      </c>
      <c r="P32" s="15">
        <v>0</v>
      </c>
      <c r="Q32" s="15">
        <v>0</v>
      </c>
      <c r="R32" s="18">
        <v>0</v>
      </c>
      <c r="S32" s="26">
        <f t="shared" si="2"/>
        <v>0</v>
      </c>
      <c r="T32" s="29" t="e">
        <f t="shared" si="26"/>
        <v>#DIV/0!</v>
      </c>
      <c r="U32" s="29" t="e">
        <f t="shared" si="4"/>
        <v>#DIV/0!</v>
      </c>
      <c r="V32" s="30" t="e">
        <f t="shared" si="5"/>
        <v>#DIV/0!</v>
      </c>
      <c r="W32" s="28"/>
    </row>
    <row r="33" spans="1:23" ht="15" hidden="1" customHeight="1" x14ac:dyDescent="0.2">
      <c r="A33" s="4"/>
      <c r="B33" s="20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 t="s">
        <v>2</v>
      </c>
      <c r="N33" s="14" t="s">
        <v>2</v>
      </c>
      <c r="O33" s="18">
        <v>16062.01</v>
      </c>
      <c r="P33" s="21"/>
      <c r="Q33" s="21"/>
      <c r="R33" s="18">
        <v>16062.01</v>
      </c>
      <c r="S33" s="25">
        <f t="shared" si="2"/>
        <v>0.1971885124442791</v>
      </c>
      <c r="T33" s="29" t="e">
        <f t="shared" si="26"/>
        <v>#DIV/0!</v>
      </c>
      <c r="U33" s="23" t="e">
        <f t="shared" si="4"/>
        <v>#DIV/0!</v>
      </c>
      <c r="V33" s="27">
        <f t="shared" si="5"/>
        <v>1</v>
      </c>
      <c r="W33" s="28"/>
    </row>
    <row r="34" spans="1:23" ht="15" customHeight="1" x14ac:dyDescent="0.2">
      <c r="A34" s="3" t="s">
        <v>1</v>
      </c>
      <c r="B34" s="43" t="s">
        <v>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12">
        <f>O8+O15+O18+O21+O25+O27+O29+O31+O13</f>
        <v>21003.671000000002</v>
      </c>
      <c r="P34" s="12">
        <f t="shared" ref="P34" si="30">P8+P15+P18+P21+P25+P27+P29+P31+P13</f>
        <v>16881.618999999999</v>
      </c>
      <c r="Q34" s="12">
        <f t="shared" ref="Q34:R34" si="31">Q8+Q15+Q18+Q21+Q25+Q27+Q29+Q31+Q13</f>
        <v>24076.063580000002</v>
      </c>
      <c r="R34" s="12">
        <f t="shared" si="31"/>
        <v>23429.968999999994</v>
      </c>
      <c r="S34" s="25">
        <f t="shared" si="2"/>
        <v>0.28764275042323922</v>
      </c>
      <c r="T34" s="31">
        <f t="shared" si="26"/>
        <v>1.387898222320975</v>
      </c>
      <c r="U34" s="22">
        <f t="shared" si="4"/>
        <v>0.973164442856152</v>
      </c>
      <c r="V34" s="27">
        <f t="shared" si="5"/>
        <v>1.1155178063872735</v>
      </c>
      <c r="W34" s="28"/>
    </row>
    <row r="35" spans="1:23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4"/>
      <c r="Q35" s="1"/>
      <c r="R35" s="1"/>
      <c r="S35" s="1"/>
    </row>
    <row r="36" spans="1:23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34"/>
      <c r="Q36" s="1"/>
      <c r="R36" s="1"/>
      <c r="S36" s="1"/>
    </row>
  </sheetData>
  <mergeCells count="41">
    <mergeCell ref="B19:L19"/>
    <mergeCell ref="B10:L10"/>
    <mergeCell ref="B11:L11"/>
    <mergeCell ref="B13:L13"/>
    <mergeCell ref="B14:L14"/>
    <mergeCell ref="B8:L8"/>
    <mergeCell ref="B15:L15"/>
    <mergeCell ref="B18:L18"/>
    <mergeCell ref="B16:L16"/>
    <mergeCell ref="B9:L9"/>
    <mergeCell ref="B12:L12"/>
    <mergeCell ref="B17:L17"/>
    <mergeCell ref="D2:R2"/>
    <mergeCell ref="D3:R3"/>
    <mergeCell ref="L4:N4"/>
    <mergeCell ref="M6:M7"/>
    <mergeCell ref="B6:L7"/>
    <mergeCell ref="O6:O7"/>
    <mergeCell ref="N6:N7"/>
    <mergeCell ref="P6:P7"/>
    <mergeCell ref="Q6:Q7"/>
    <mergeCell ref="B34:N34"/>
    <mergeCell ref="B25:L25"/>
    <mergeCell ref="B20:L20"/>
    <mergeCell ref="B29:L29"/>
    <mergeCell ref="B28:L28"/>
    <mergeCell ref="B22:L22"/>
    <mergeCell ref="B23:L23"/>
    <mergeCell ref="B21:L21"/>
    <mergeCell ref="B32:L32"/>
    <mergeCell ref="B24:L24"/>
    <mergeCell ref="B26:L26"/>
    <mergeCell ref="B27:L27"/>
    <mergeCell ref="B30:L30"/>
    <mergeCell ref="B31:L31"/>
    <mergeCell ref="W6:W7"/>
    <mergeCell ref="V6:V7"/>
    <mergeCell ref="T6:T7"/>
    <mergeCell ref="U6:U7"/>
    <mergeCell ref="R6:R7"/>
    <mergeCell ref="S6:S7"/>
  </mergeCells>
  <printOptions horizontalCentered="1"/>
  <pageMargins left="0.98425196850393704" right="0.39370078740157499" top="0.59055118110236204" bottom="0.39370078740157499" header="0.196850393700787" footer="0.196850393700787"/>
  <pageSetup paperSize="9" scale="63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3_Расходы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2024-04-15T14:17:16Z</cp:lastPrinted>
  <dcterms:created xsi:type="dcterms:W3CDTF">2022-04-26T06:29:05Z</dcterms:created>
  <dcterms:modified xsi:type="dcterms:W3CDTF">2025-03-06T08:36:21Z</dcterms:modified>
</cp:coreProperties>
</file>