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3395" windowHeight="9525"/>
  </bookViews>
  <sheets>
    <sheet name="Доходы" sheetId="2" r:id="rId1"/>
  </sheets>
  <definedNames>
    <definedName name="_xlnm.Print_Titles" localSheetId="0">Доходы!$6:$7</definedName>
  </definedNames>
  <calcPr calcId="145621" iterate="1"/>
</workbook>
</file>

<file path=xl/calcChain.xml><?xml version="1.0" encoding="utf-8"?>
<calcChain xmlns="http://schemas.openxmlformats.org/spreadsheetml/2006/main">
  <c r="F8" i="2" l="1"/>
  <c r="F26" i="2" l="1"/>
  <c r="E26" i="2"/>
  <c r="L29" i="2"/>
  <c r="I29" i="2"/>
  <c r="H29" i="2"/>
  <c r="G29" i="2"/>
  <c r="J29" i="2"/>
  <c r="F11" i="2"/>
  <c r="E11" i="2"/>
  <c r="J51" i="2" l="1"/>
  <c r="I51" i="2"/>
  <c r="H51" i="2"/>
  <c r="F50" i="2"/>
  <c r="H50" i="2" s="1"/>
  <c r="E50" i="2"/>
  <c r="D50" i="2"/>
  <c r="C50" i="2"/>
  <c r="J50" i="2" l="1"/>
  <c r="D44" i="2" l="1"/>
  <c r="D47" i="2"/>
  <c r="D41" i="2"/>
  <c r="L32" i="2"/>
  <c r="H32" i="2"/>
  <c r="G32" i="2"/>
  <c r="F41" i="2" l="1"/>
  <c r="E41" i="2"/>
  <c r="J12" i="2" l="1"/>
  <c r="I12" i="2"/>
  <c r="H12" i="2"/>
  <c r="J11" i="2"/>
  <c r="I11" i="2"/>
  <c r="H11" i="2"/>
  <c r="E15" i="2"/>
  <c r="E13" i="2" s="1"/>
  <c r="E18" i="2" s="1"/>
  <c r="F15" i="2"/>
  <c r="F13" i="2" s="1"/>
  <c r="F18" i="2" s="1"/>
  <c r="E47" i="2"/>
  <c r="E44" i="2"/>
  <c r="E37" i="2"/>
  <c r="E20" i="2"/>
  <c r="E19" i="2" s="1"/>
  <c r="F44" i="2"/>
  <c r="E35" i="2" l="1"/>
  <c r="E34" i="2" s="1"/>
  <c r="E33" i="2"/>
  <c r="E8" i="2" s="1"/>
  <c r="I43" i="2"/>
  <c r="H43" i="2"/>
  <c r="I42" i="2"/>
  <c r="H42" i="2"/>
  <c r="I41" i="2"/>
  <c r="H41" i="2"/>
  <c r="C15" i="2"/>
  <c r="E52" i="2" l="1"/>
  <c r="J25" i="2"/>
  <c r="I25" i="2"/>
  <c r="H25" i="2"/>
  <c r="H9" i="2" l="1"/>
  <c r="H10" i="2"/>
  <c r="H14" i="2"/>
  <c r="H16" i="2"/>
  <c r="H17" i="2"/>
  <c r="H21" i="2"/>
  <c r="H22" i="2"/>
  <c r="H23" i="2"/>
  <c r="H24" i="2"/>
  <c r="H27" i="2"/>
  <c r="H28" i="2"/>
  <c r="H30" i="2"/>
  <c r="H31" i="2"/>
  <c r="H36" i="2"/>
  <c r="H38" i="2"/>
  <c r="H39" i="2"/>
  <c r="H40" i="2"/>
  <c r="H46" i="2"/>
  <c r="H48" i="2"/>
  <c r="H49" i="2"/>
  <c r="F37" i="2" l="1"/>
  <c r="F35" i="2" s="1"/>
  <c r="D37" i="2"/>
  <c r="H37" i="2" l="1"/>
  <c r="J27" i="2"/>
  <c r="J28" i="2" l="1"/>
  <c r="I49" i="2" l="1"/>
  <c r="I40" i="2"/>
  <c r="J24" i="2" l="1"/>
  <c r="J23" i="2"/>
  <c r="L9" i="2" l="1"/>
  <c r="L10" i="2"/>
  <c r="L14" i="2"/>
  <c r="L16" i="2"/>
  <c r="L17" i="2"/>
  <c r="L21" i="2"/>
  <c r="L22" i="2"/>
  <c r="L23" i="2"/>
  <c r="L24" i="2"/>
  <c r="L27" i="2"/>
  <c r="L28" i="2"/>
  <c r="L30" i="2"/>
  <c r="L31" i="2"/>
  <c r="I9" i="2" l="1"/>
  <c r="I10" i="2"/>
  <c r="I14" i="2"/>
  <c r="I16" i="2"/>
  <c r="I17" i="2"/>
  <c r="I21" i="2"/>
  <c r="I22" i="2"/>
  <c r="I23" i="2"/>
  <c r="I24" i="2"/>
  <c r="I27" i="2"/>
  <c r="I28" i="2"/>
  <c r="I30" i="2"/>
  <c r="I36" i="2"/>
  <c r="I38" i="2"/>
  <c r="I39" i="2"/>
  <c r="I46" i="2"/>
  <c r="I48" i="2"/>
  <c r="I37" i="2" l="1"/>
  <c r="J9" i="2"/>
  <c r="J10" i="2"/>
  <c r="J14" i="2"/>
  <c r="J16" i="2"/>
  <c r="J17" i="2"/>
  <c r="J21" i="2"/>
  <c r="J22" i="2"/>
  <c r="J30" i="2"/>
  <c r="C26" i="2" l="1"/>
  <c r="J26" i="2" s="1"/>
  <c r="C20" i="2"/>
  <c r="C13" i="2"/>
  <c r="C18" i="2" s="1"/>
  <c r="C19" i="2" l="1"/>
  <c r="C33" i="2" s="1"/>
  <c r="C8" i="2" s="1"/>
  <c r="D35" i="2" l="1"/>
  <c r="D26" i="2"/>
  <c r="H26" i="2" s="1"/>
  <c r="D20" i="2"/>
  <c r="D19" i="2" s="1"/>
  <c r="D15" i="2"/>
  <c r="D13" i="2" s="1"/>
  <c r="D18" i="2" s="1"/>
  <c r="F20" i="2"/>
  <c r="D34" i="2" l="1"/>
  <c r="D33" i="2"/>
  <c r="D8" i="2"/>
  <c r="J20" i="2"/>
  <c r="H20" i="2"/>
  <c r="H44" i="2"/>
  <c r="I26" i="2"/>
  <c r="L26" i="2"/>
  <c r="L20" i="2"/>
  <c r="I20" i="2"/>
  <c r="I44" i="2"/>
  <c r="I35" i="2" s="1"/>
  <c r="H35" i="2" l="1"/>
  <c r="D52" i="2"/>
  <c r="F47" i="2"/>
  <c r="F19" i="2"/>
  <c r="F33" i="2" s="1"/>
  <c r="H47" i="2" l="1"/>
  <c r="H15" i="2"/>
  <c r="J19" i="2"/>
  <c r="H19" i="2"/>
  <c r="F34" i="2"/>
  <c r="L15" i="2"/>
  <c r="I47" i="2"/>
  <c r="I15" i="2"/>
  <c r="J15" i="2"/>
  <c r="H34" i="2" l="1"/>
  <c r="L19" i="2"/>
  <c r="F52" i="2"/>
  <c r="I33" i="2"/>
  <c r="H33" i="2"/>
  <c r="J33" i="2"/>
  <c r="H13" i="2"/>
  <c r="I19" i="2"/>
  <c r="L13" i="2"/>
  <c r="I34" i="2"/>
  <c r="I13" i="2"/>
  <c r="J13" i="2"/>
  <c r="G31" i="2" l="1"/>
  <c r="G22" i="2"/>
  <c r="G14" i="2"/>
  <c r="G15" i="2"/>
  <c r="G30" i="2"/>
  <c r="G21" i="2"/>
  <c r="G13" i="2"/>
  <c r="G20" i="2"/>
  <c r="G28" i="2"/>
  <c r="G12" i="2"/>
  <c r="G27" i="2"/>
  <c r="G11" i="2"/>
  <c r="G26" i="2"/>
  <c r="G18" i="2"/>
  <c r="G10" i="2"/>
  <c r="G25" i="2"/>
  <c r="G17" i="2"/>
  <c r="G9" i="2"/>
  <c r="G24" i="2"/>
  <c r="G16" i="2"/>
  <c r="G8" i="2"/>
  <c r="G23" i="2"/>
  <c r="G19" i="2"/>
  <c r="G33" i="2"/>
  <c r="H18" i="2"/>
  <c r="I18" i="2"/>
  <c r="J18" i="2"/>
  <c r="H52" i="2" l="1"/>
  <c r="J52" i="2"/>
  <c r="L8" i="2"/>
  <c r="H8" i="2"/>
  <c r="J8" i="2"/>
  <c r="I8" i="2"/>
  <c r="I52" i="2"/>
  <c r="I50" i="2" s="1"/>
</calcChain>
</file>

<file path=xl/sharedStrings.xml><?xml version="1.0" encoding="utf-8"?>
<sst xmlns="http://schemas.openxmlformats.org/spreadsheetml/2006/main" count="122" uniqueCount="73">
  <si>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</si>
  <si>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</si>
  <si>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ПРОЧИЕ БЕЗВОЗМЕЗДНЫЕ ПОСТУПЛЕНИЯ</t>
  </si>
  <si>
    <t>Прочие межбюджетные трансферты, передаваемые бюджетам городских поселений</t>
  </si>
  <si>
    <t>Иные межбюджетные трансферты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</si>
  <si>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</si>
  <si>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бюджетной системы Российской Федерации (межбюджетные субсидии)</t>
  </si>
  <si>
    <t>Дотации бюджетам городских поселений на выравнивание бюджетной обеспеченности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</si>
  <si>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</si>
  <si>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</si>
  <si>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</t>
  </si>
  <si>
    <t>ШТРАФЫ, САНКЦИИ, ВОЗМЕЩЕНИЕ УЩЕРБА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</si>
  <si>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</si>
  <si>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МАТЕРИАЛЬНЫХ И НЕМАТЕРИАЛЬНЫХ АКТИВОВ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</si>
  <si>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</si>
  <si>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</si>
  <si>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</si>
  <si>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ИСПОЛЬЗОВАНИЯ ИМУЩЕСТВА, НАХОДЯЩЕГОСЯ В ГОСУДАРСТВЕННОЙ И МУНИЦИПАЛЬНОЙ СОБСТВЕННОСТИ</t>
  </si>
  <si>
    <t>Земельный налог</t>
  </si>
  <si>
    <t>Налог на имущество физических лиц</t>
  </si>
  <si>
    <t>НАЛОГИ НА ИМУЩЕСТВО</t>
  </si>
  <si>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</si>
  <si>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</si>
  <si>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НАЛОГОВЫЕ И НЕНАЛОГОВЫЕ ДОХОДЫ</t>
  </si>
  <si>
    <t>Наименование кода дохода</t>
  </si>
  <si>
    <t>Земельный налог с организаций</t>
  </si>
  <si>
    <t>Земельный налог с физических лиц</t>
  </si>
  <si>
    <t>тыс.рублей</t>
  </si>
  <si>
    <t>План по закону о бюджете, первоначальный</t>
  </si>
  <si>
    <t>% исполнения уточненного плана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</si>
  <si>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</si>
  <si>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</si>
  <si>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Вид дохода</t>
  </si>
  <si>
    <t>Прочие субсидии бюджетам городских поселений</t>
  </si>
  <si>
    <t>Итого</t>
  </si>
  <si>
    <t>Х</t>
  </si>
  <si>
    <t>Поступление в пределах сумм, необходимых для оплаты денежных обязательств по расходам</t>
  </si>
  <si>
    <t>Темп роста (снижения) к исполнено за отчетный год, %</t>
  </si>
  <si>
    <t>Ежеквартальный платеж. Изменение кадастровой стоимости. Прогноз основан на данных, предоставленных администратором доходов - Управлением Федеральной налоговой службы.</t>
  </si>
  <si>
    <t>Софинансирование по проектам инициативного бюджетирования</t>
  </si>
  <si>
    <t>Срок уплаты налога до 1 декабря 2022 года. Изменение кадастровой стоимости. Увеличение количества получателей льгот. Прогноз основан на данных, предоставленных администратором доходов - Управлением Федеральной налоговой службы.</t>
  </si>
  <si>
    <t>% исполнения первоначального плана</t>
  </si>
  <si>
    <t>ИТОГО НАЛОГОВЫЕ ДОХОДЫ</t>
  </si>
  <si>
    <t>ИТОГО НЕНАЛОГОВЫЕ ДОХОДЫ</t>
  </si>
  <si>
    <t>ДОХОДЫ ОТ ОКАЗАНИЯ ПЛАТНЫХ УСЛУГ И КОМПЕНСАЦИИ ЗАТРАТ ГОСУДАРСТВА</t>
  </si>
  <si>
    <t>2023 год</t>
  </si>
  <si>
    <t>НАЛОГИ НА СОВОКУПНЫЙ ДОХОД</t>
  </si>
  <si>
    <t>20230000</t>
  </si>
  <si>
    <t>20230024</t>
  </si>
  <si>
    <t>20235118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</si>
  <si>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</si>
  <si>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</si>
  <si>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</si>
  <si>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20240014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</si>
  <si>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</si>
  <si>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план. процент роста - 3%, рост зарплаты по Указам Президента, целевых показателей работников образования, культуры, увеличение МРОТ на 2023 год</t>
  </si>
  <si>
    <t>Единый сельскохозяйственный налог</t>
  </si>
  <si>
    <t>доходы от платных услуг БДЦ</t>
  </si>
  <si>
    <t>соцнайм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</si>
  <si>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</si>
  <si>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Таблица №1</t>
  </si>
  <si>
    <r>
      <t xml:space="preserve">Сведения о фактических поступлениях доходов по видам доходов в сравнении с первоначально утвержденными решением о бюджете значениями и с уточненными значениями с учетом всех внесенных изменений в 2024 году </t>
    </r>
    <r>
      <rPr>
        <b/>
        <sz val="12"/>
        <rFont val="Times New Roman"/>
        <family val="1"/>
        <charset val="204"/>
      </rPr>
      <t>Повенецкое городское  поселение</t>
    </r>
  </si>
  <si>
    <t>2024 год</t>
  </si>
  <si>
    <t>Удельный вес в общем объеме налоговых и неналоговых доходов в 2024 году</t>
  </si>
  <si>
    <t>Пояснение отклонений от плановых значений 2024 год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</si>
  <si>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</si>
  <si>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Невыясненные поступления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</si>
  <si>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ПРОЦЕНТОВ, НАЧИСЛЕННЫХ НА ИЗЛИШНЕ ВЗЫСКАННЫЕ СУММЫ</t>
  </si>
  <si>
    <t>Перечисление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</si>
  <si>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</si>
  <si>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План по закону о бюджете, уточненный 31.12.2024 </t>
  </si>
  <si>
    <t>Фактическое исполнение на 01.01.2025 года</t>
  </si>
  <si>
    <t>Фактическое исполнение на 01.01.2024 года (на отчетную дату аналогично текущему финансовому году)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</si>
</sst>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;[Red]\-#,##0.00;0.00"/>
    <numFmt numFmtId="166" formatCode="0.0%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3">
    <xf numFmtId="0" fontId="0" fillId="0" borderId="0" xfId="0"/>
    <xf numFmtId="0" fontId="2" fillId="0" borderId="0" xfId="1" applyFont="1"/>
    <xf numFmtId="0" fontId="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164" fontId="2" fillId="0" borderId="0" xfId="1" applyNumberFormat="1" applyFont="1" applyProtection="1">
      <protection hidden="1"/>
    </xf>
    <xf numFmtId="164" fontId="2" fillId="0" borderId="0" xfId="1" applyNumberFormat="1" applyFont="1"/>
    <xf numFmtId="0" fontId="2" fillId="0" borderId="0" xfId="1" applyFont="1" applyAlignment="1"/>
    <xf numFmtId="164" fontId="2" fillId="0" borderId="0" xfId="1" applyNumberFormat="1" applyFont="1" applyAlignment="1">
      <alignment horizontal="center"/>
    </xf>
    <xf numFmtId="164" fontId="3" fillId="0" borderId="1" xfId="1" applyNumberFormat="1" applyFont="1" applyFill="1" applyBorder="1" applyAlignment="1" applyProtection="1">
      <alignment vertical="center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>
      <alignment horizontal="center" vertical="top"/>
    </xf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1" applyNumberFormat="1" applyFont="1" applyFill="1" applyBorder="1" applyAlignment="1" applyProtection="1">
      <alignment vertical="center"/>
      <protection hidden="1"/>
    </xf>
    <xf numFmtId="164" fontId="3" fillId="2" borderId="1" xfId="1" applyNumberFormat="1" applyFont="1" applyFill="1" applyBorder="1" applyAlignment="1" applyProtection="1">
      <alignment vertical="center"/>
      <protection hidden="1"/>
    </xf>
    <xf numFmtId="164" fontId="2" fillId="2" borderId="1" xfId="1" applyNumberFormat="1" applyFont="1" applyFill="1" applyBorder="1" applyAlignment="1" applyProtection="1">
      <alignment vertical="center"/>
      <protection hidden="1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 applyFill="1" applyAlignment="1" applyProtection="1">
      <alignment horizontal="right"/>
      <protection hidden="1"/>
    </xf>
    <xf numFmtId="0" fontId="3" fillId="0" borderId="1" xfId="1" applyFont="1" applyFill="1" applyBorder="1" applyAlignment="1" applyProtection="1">
      <alignment vertical="center"/>
      <protection hidden="1"/>
    </xf>
    <xf numFmtId="0" fontId="2" fillId="0" borderId="1" xfId="1" applyFont="1" applyBorder="1"/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 applyProtection="1"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9" fontId="2" fillId="0" borderId="1" xfId="1" applyNumberFormat="1" applyFont="1" applyFill="1" applyBorder="1" applyAlignment="1" applyProtection="1">
      <alignment horizontal="center" vertical="center"/>
      <protection hidden="1"/>
    </xf>
    <xf numFmtId="9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3" borderId="1" xfId="1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/>
    <xf numFmtId="0" fontId="7" fillId="0" borderId="0" xfId="1" applyFont="1" applyAlignment="1">
      <alignment horizontal="right"/>
    </xf>
    <xf numFmtId="0" fontId="2" fillId="0" borderId="1" xfId="0" applyNumberFormat="1" applyFont="1" applyFill="1" applyBorder="1" applyAlignment="1" applyProtection="1">
      <alignment horizontal="left" vertical="top" wrapText="1"/>
      <protection hidden="1"/>
    </xf>
    <xf numFmtId="164" fontId="3" fillId="3" borderId="1" xfId="1" applyNumberFormat="1" applyFont="1" applyFill="1" applyBorder="1" applyAlignment="1" applyProtection="1">
      <alignment horizontal="center" vertical="center"/>
      <protection hidden="1"/>
    </xf>
    <xf numFmtId="9" fontId="3" fillId="3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>
      <alignment horizontal="center" vertical="center" wrapText="1"/>
    </xf>
    <xf numFmtId="9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4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5" borderId="1" xfId="1" applyNumberFormat="1" applyFont="1" applyFill="1" applyBorder="1" applyAlignment="1">
      <alignment horizontal="center" vertical="center"/>
    </xf>
    <xf numFmtId="0" fontId="11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2" applyNumberFormat="1" applyFont="1" applyFill="1" applyBorder="1" applyAlignment="1" applyProtection="1">
      <alignment horizontal="left" vertical="top" wrapText="1"/>
      <protection hidden="1"/>
    </xf>
    <xf numFmtId="0" fontId="11" fillId="0" borderId="7" xfId="2" applyNumberFormat="1" applyFont="1" applyFill="1" applyBorder="1" applyAlignment="1" applyProtection="1">
      <alignment horizontal="left" vertical="top" wrapText="1"/>
      <protection hidden="1"/>
    </xf>
    <xf numFmtId="165" fontId="10" fillId="0" borderId="5" xfId="2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2" applyNumberFormat="1" applyFont="1" applyFill="1" applyBorder="1" applyAlignment="1" applyProtection="1">
      <protection hidden="1"/>
    </xf>
    <xf numFmtId="165" fontId="11" fillId="0" borderId="7" xfId="2" applyNumberFormat="1" applyFont="1" applyFill="1" applyBorder="1" applyAlignment="1" applyProtection="1">
      <protection hidden="1"/>
    </xf>
    <xf numFmtId="0" fontId="2" fillId="5" borderId="0" xfId="1" applyNumberFormat="1" applyFont="1" applyFill="1" applyAlignment="1" applyProtection="1">
      <protection hidden="1"/>
    </xf>
    <xf numFmtId="0" fontId="2" fillId="5" borderId="0" xfId="1" applyFont="1" applyFill="1" applyAlignment="1" applyProtection="1">
      <protection hidden="1"/>
    </xf>
    <xf numFmtId="0" fontId="3" fillId="5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5" borderId="1" xfId="1" applyNumberFormat="1" applyFont="1" applyFill="1" applyBorder="1" applyAlignment="1" applyProtection="1">
      <alignment vertical="center"/>
      <protection hidden="1"/>
    </xf>
    <xf numFmtId="164" fontId="2" fillId="5" borderId="1" xfId="1" applyNumberFormat="1" applyFont="1" applyFill="1" applyBorder="1" applyAlignment="1" applyProtection="1">
      <alignment vertical="center"/>
      <protection hidden="1"/>
    </xf>
    <xf numFmtId="165" fontId="11" fillId="5" borderId="7" xfId="2" applyNumberFormat="1" applyFont="1" applyFill="1" applyBorder="1" applyAlignment="1" applyProtection="1">
      <protection hidden="1"/>
    </xf>
    <xf numFmtId="165" fontId="10" fillId="5" borderId="1" xfId="2" applyNumberFormat="1" applyFont="1" applyFill="1" applyBorder="1" applyAlignment="1" applyProtection="1">
      <protection hidden="1"/>
    </xf>
    <xf numFmtId="0" fontId="4" fillId="5" borderId="0" xfId="1" applyNumberFormat="1" applyFont="1" applyFill="1" applyBorder="1" applyAlignment="1" applyProtection="1">
      <alignment horizontal="center"/>
      <protection hidden="1"/>
    </xf>
    <xf numFmtId="0" fontId="2" fillId="5" borderId="0" xfId="1" applyFont="1" applyFill="1" applyAlignment="1"/>
    <xf numFmtId="0" fontId="12" fillId="0" borderId="0" xfId="1" applyFont="1" applyAlignment="1">
      <alignment horizontal="center"/>
    </xf>
    <xf numFmtId="4" fontId="3" fillId="3" borderId="1" xfId="1" applyNumberFormat="1" applyFont="1" applyFill="1" applyBorder="1" applyAlignment="1" applyProtection="1">
      <alignment vertical="center"/>
      <protection hidden="1"/>
    </xf>
    <xf numFmtId="166" fontId="3" fillId="3" borderId="1" xfId="1" applyNumberFormat="1" applyFont="1" applyFill="1" applyBorder="1" applyAlignment="1" applyProtection="1">
      <alignment horizontal="center" vertical="center"/>
      <protection hidden="1"/>
    </xf>
    <xf numFmtId="10" fontId="3" fillId="3" borderId="1" xfId="1" applyNumberFormat="1" applyFont="1" applyFill="1" applyBorder="1" applyAlignment="1" applyProtection="1">
      <alignment horizontal="center" vertical="center"/>
      <protection hidden="1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10" fontId="2" fillId="2" borderId="1" xfId="1" applyNumberFormat="1" applyFont="1" applyFill="1" applyBorder="1" applyAlignment="1" applyProtection="1">
      <alignment horizontal="center" vertical="center"/>
      <protection hidden="1"/>
    </xf>
    <xf numFmtId="10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Font="1" applyBorder="1" applyAlignment="1" applyProtection="1">
      <alignment horizontal="center"/>
      <protection hidden="1"/>
    </xf>
    <xf numFmtId="164" fontId="2" fillId="0" borderId="2" xfId="1" applyNumberFormat="1" applyFont="1" applyBorder="1" applyAlignment="1" applyProtection="1">
      <alignment horizontal="right"/>
      <protection hidden="1"/>
    </xf>
    <xf numFmtId="0" fontId="6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ColWidth="9.140625" defaultRowHeight="12.75" x14ac:dyDescent="0.2"/>
  <cols>
    <col min="1" max="1" width="10.5703125" style="16" customWidth="1"/>
    <col min="2" max="2" width="57.5703125" style="6" customWidth="1"/>
    <col min="3" max="3" width="18.5703125" style="6" customWidth="1"/>
    <col min="4" max="4" width="14.5703125" style="67" customWidth="1"/>
    <col min="5" max="5" width="14.28515625" style="5" customWidth="1"/>
    <col min="6" max="7" width="14" style="5" customWidth="1"/>
    <col min="8" max="8" width="11.7109375" style="5" customWidth="1"/>
    <col min="9" max="9" width="11.7109375" style="7" customWidth="1"/>
    <col min="10" max="10" width="14.140625" style="7" customWidth="1"/>
    <col min="11" max="11" width="33.7109375" style="1" customWidth="1"/>
    <col min="12" max="12" width="9.140625" style="1" hidden="1" customWidth="1"/>
    <col min="13" max="151" width="9.140625" style="1" customWidth="1"/>
    <col min="152" max="16384" width="9.140625" style="1"/>
  </cols>
  <sheetData>
    <row r="1" spans="1:21" ht="15" customHeight="1" x14ac:dyDescent="0.25">
      <c r="K1" s="68" t="s">
        <v>60</v>
      </c>
    </row>
    <row r="2" spans="1:21" ht="4.5" customHeight="1" x14ac:dyDescent="0.2">
      <c r="B2" s="2"/>
      <c r="C2" s="2"/>
      <c r="D2" s="59"/>
      <c r="F2" s="79"/>
      <c r="G2" s="79"/>
      <c r="H2" s="79"/>
      <c r="I2" s="79"/>
      <c r="J2" s="25"/>
      <c r="K2" s="41"/>
    </row>
    <row r="3" spans="1:21" ht="12.75" customHeight="1" x14ac:dyDescent="0.2">
      <c r="A3" s="82" t="s">
        <v>61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21" ht="23.2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21" ht="15" customHeight="1" x14ac:dyDescent="0.2">
      <c r="B5" s="10"/>
      <c r="C5" s="10"/>
      <c r="D5" s="60"/>
      <c r="E5" s="4"/>
      <c r="F5" s="4"/>
      <c r="G5" s="4"/>
      <c r="H5" s="4"/>
      <c r="I5" s="81" t="s">
        <v>27</v>
      </c>
      <c r="J5" s="81"/>
      <c r="K5" s="81"/>
      <c r="O5" s="82"/>
      <c r="P5" s="82"/>
      <c r="Q5" s="82"/>
      <c r="R5" s="82"/>
      <c r="S5" s="82"/>
      <c r="T5" s="82"/>
      <c r="U5" s="82"/>
    </row>
    <row r="6" spans="1:21" ht="15" customHeight="1" x14ac:dyDescent="0.2">
      <c r="A6" s="15"/>
      <c r="B6" s="33"/>
      <c r="C6" s="34" t="s">
        <v>45</v>
      </c>
      <c r="D6" s="80" t="s">
        <v>62</v>
      </c>
      <c r="E6" s="80"/>
      <c r="F6" s="80"/>
      <c r="G6" s="80"/>
      <c r="H6" s="80"/>
      <c r="I6" s="80"/>
      <c r="J6" s="80"/>
      <c r="K6" s="80"/>
    </row>
    <row r="7" spans="1:21" ht="82.5" customHeight="1" x14ac:dyDescent="0.2">
      <c r="A7" s="13" t="s">
        <v>32</v>
      </c>
      <c r="B7" s="11" t="s">
        <v>24</v>
      </c>
      <c r="C7" s="49" t="s">
        <v>72</v>
      </c>
      <c r="D7" s="61" t="s">
        <v>28</v>
      </c>
      <c r="E7" s="12" t="s">
        <v>70</v>
      </c>
      <c r="F7" s="12" t="s">
        <v>71</v>
      </c>
      <c r="G7" s="48" t="s">
        <v>63</v>
      </c>
      <c r="H7" s="12" t="s">
        <v>41</v>
      </c>
      <c r="I7" s="12" t="s">
        <v>29</v>
      </c>
      <c r="J7" s="12" t="s">
        <v>37</v>
      </c>
      <c r="K7" s="29" t="s">
        <v>64</v>
      </c>
    </row>
    <row r="8" spans="1:21" s="14" customFormat="1" x14ac:dyDescent="0.2">
      <c r="A8" s="30">
        <v>10000000</v>
      </c>
      <c r="B8" s="17" t="s">
        <v>23</v>
      </c>
      <c r="C8" s="39">
        <f>C18+C33</f>
        <v>11710.1</v>
      </c>
      <c r="D8" s="62">
        <f t="shared" ref="D8" si="0">D18+D33</f>
        <v>10893.353999999999</v>
      </c>
      <c r="E8" s="39">
        <f t="shared" ref="E8" si="1">E18+E33</f>
        <v>14215.478999999999</v>
      </c>
      <c r="F8" s="39">
        <f>F18+F33</f>
        <v>14274.548999999999</v>
      </c>
      <c r="G8" s="44">
        <f>F8/F8</f>
        <v>1</v>
      </c>
      <c r="H8" s="44">
        <f>F8/D8</f>
        <v>1.3103906290018665</v>
      </c>
      <c r="I8" s="44">
        <f t="shared" ref="I8:I52" si="2">F8/E8</f>
        <v>1.0041553295530878</v>
      </c>
      <c r="J8" s="44">
        <f t="shared" ref="J8:J30" si="3">F8/C8</f>
        <v>1.2189946285685005</v>
      </c>
      <c r="K8" s="30" t="s">
        <v>35</v>
      </c>
      <c r="L8" s="40">
        <f>F8-E8</f>
        <v>59.069999999999709</v>
      </c>
    </row>
    <row r="9" spans="1:21" s="22" customFormat="1" ht="63.75" x14ac:dyDescent="0.2">
      <c r="A9" s="30">
        <v>10202000</v>
      </c>
      <c r="B9" s="17" t="s">
        <v>22</v>
      </c>
      <c r="C9" s="8">
        <v>3707.1</v>
      </c>
      <c r="D9" s="62">
        <v>3886</v>
      </c>
      <c r="E9" s="8">
        <v>5827.0450000000001</v>
      </c>
      <c r="F9" s="8">
        <v>6431.3389999999999</v>
      </c>
      <c r="G9" s="44">
        <f>F9/F8</f>
        <v>0.45054586313024675</v>
      </c>
      <c r="H9" s="46">
        <f t="shared" ref="H9:H52" si="4">F9/D9</f>
        <v>1.655002316006176</v>
      </c>
      <c r="I9" s="38">
        <f t="shared" si="2"/>
        <v>1.1037050511880377</v>
      </c>
      <c r="J9" s="37">
        <f t="shared" si="3"/>
        <v>1.7348706536106391</v>
      </c>
      <c r="K9" s="31" t="s">
        <v>55</v>
      </c>
      <c r="L9" s="40">
        <f t="shared" ref="L9:L31" si="5">F9-E9</f>
        <v>604.29399999999987</v>
      </c>
    </row>
    <row r="10" spans="1:21" s="14" customFormat="1" ht="25.5" x14ac:dyDescent="0.2">
      <c r="A10" s="30">
        <v>10302000</v>
      </c>
      <c r="B10" s="17" t="s">
        <v>21</v>
      </c>
      <c r="C10" s="8">
        <v>3297.7</v>
      </c>
      <c r="D10" s="62">
        <v>3328.3539999999998</v>
      </c>
      <c r="E10" s="8">
        <v>3328.3539999999998</v>
      </c>
      <c r="F10" s="8">
        <v>3570.2379999999998</v>
      </c>
      <c r="G10" s="44">
        <f>F10/F8</f>
        <v>0.25011214014537342</v>
      </c>
      <c r="H10" s="46">
        <f t="shared" si="4"/>
        <v>1.0726737600627818</v>
      </c>
      <c r="I10" s="38">
        <f t="shared" si="2"/>
        <v>1.0726737600627818</v>
      </c>
      <c r="J10" s="37">
        <f t="shared" si="3"/>
        <v>1.0826448736998515</v>
      </c>
      <c r="K10" s="30" t="s">
        <v>35</v>
      </c>
      <c r="L10" s="40">
        <f t="shared" si="5"/>
        <v>241.88400000000001</v>
      </c>
    </row>
    <row r="11" spans="1:21" s="14" customFormat="1" ht="13.5" customHeight="1" x14ac:dyDescent="0.2">
      <c r="A11" s="30">
        <v>10503000</v>
      </c>
      <c r="B11" s="17" t="s">
        <v>46</v>
      </c>
      <c r="C11" s="8">
        <v>0</v>
      </c>
      <c r="D11" s="62">
        <v>0</v>
      </c>
      <c r="E11" s="8">
        <f>E12</f>
        <v>4</v>
      </c>
      <c r="F11" s="8">
        <f>F12</f>
        <v>3.3</v>
      </c>
      <c r="G11" s="44">
        <f>F11/F8</f>
        <v>2.3118068388710566E-4</v>
      </c>
      <c r="H11" s="46" t="e">
        <f t="shared" ref="H11:H12" si="6">F11/D11</f>
        <v>#DIV/0!</v>
      </c>
      <c r="I11" s="38">
        <f t="shared" ref="I11:I12" si="7">F11/E11</f>
        <v>0.82499999999999996</v>
      </c>
      <c r="J11" s="37" t="e">
        <f t="shared" ref="J11:J12" si="8">F11/C11</f>
        <v>#DIV/0!</v>
      </c>
      <c r="K11" s="30"/>
      <c r="L11" s="40"/>
    </row>
    <row r="12" spans="1:21" s="14" customFormat="1" ht="14.25" customHeight="1" x14ac:dyDescent="0.2">
      <c r="A12" s="30">
        <v>10503000</v>
      </c>
      <c r="B12" s="17" t="s">
        <v>56</v>
      </c>
      <c r="C12" s="8">
        <v>0</v>
      </c>
      <c r="D12" s="62">
        <v>0</v>
      </c>
      <c r="E12" s="8">
        <v>4</v>
      </c>
      <c r="F12" s="8">
        <v>3.3</v>
      </c>
      <c r="G12" s="44">
        <f>F12/F8</f>
        <v>2.3118068388710566E-4</v>
      </c>
      <c r="H12" s="46" t="e">
        <f t="shared" si="6"/>
        <v>#DIV/0!</v>
      </c>
      <c r="I12" s="38">
        <f t="shared" si="7"/>
        <v>0.82499999999999996</v>
      </c>
      <c r="J12" s="37" t="e">
        <f t="shared" si="8"/>
        <v>#DIV/0!</v>
      </c>
      <c r="K12" s="30"/>
      <c r="L12" s="40"/>
    </row>
    <row r="13" spans="1:21" s="22" customFormat="1" x14ac:dyDescent="0.2">
      <c r="A13" s="30">
        <v>10600000</v>
      </c>
      <c r="B13" s="17" t="s">
        <v>20</v>
      </c>
      <c r="C13" s="39">
        <f>C14+C15</f>
        <v>1425.7</v>
      </c>
      <c r="D13" s="62">
        <f>D14+D15</f>
        <v>2035</v>
      </c>
      <c r="E13" s="39">
        <f>E14+E15</f>
        <v>2040.365</v>
      </c>
      <c r="F13" s="39">
        <f>F14+F15</f>
        <v>1128.239</v>
      </c>
      <c r="G13" s="44">
        <f>F13/F8</f>
        <v>7.9038504123667946E-2</v>
      </c>
      <c r="H13" s="44">
        <f t="shared" si="4"/>
        <v>0.55441719901719899</v>
      </c>
      <c r="I13" s="44">
        <f t="shared" si="2"/>
        <v>0.55295939697064012</v>
      </c>
      <c r="J13" s="44">
        <f t="shared" si="3"/>
        <v>0.79135792943817074</v>
      </c>
      <c r="K13" s="30" t="s">
        <v>35</v>
      </c>
      <c r="L13" s="40">
        <f t="shared" si="5"/>
        <v>-912.12599999999998</v>
      </c>
    </row>
    <row r="14" spans="1:21" s="6" customFormat="1" ht="95.25" customHeight="1" x14ac:dyDescent="0.2">
      <c r="A14" s="35">
        <v>10601000</v>
      </c>
      <c r="B14" s="18" t="s">
        <v>19</v>
      </c>
      <c r="C14" s="19">
        <v>268.2</v>
      </c>
      <c r="D14" s="63">
        <v>264</v>
      </c>
      <c r="E14" s="19">
        <v>269.36500000000001</v>
      </c>
      <c r="F14" s="19">
        <v>288.49099999999999</v>
      </c>
      <c r="G14" s="44">
        <f>F14/F8</f>
        <v>2.0210165659174242E-2</v>
      </c>
      <c r="H14" s="46">
        <f t="shared" si="4"/>
        <v>1.0927689393939393</v>
      </c>
      <c r="I14" s="37">
        <f t="shared" si="2"/>
        <v>1.0710040279917583</v>
      </c>
      <c r="J14" s="37">
        <f t="shared" si="3"/>
        <v>1.0756562266964951</v>
      </c>
      <c r="K14" s="31" t="s">
        <v>40</v>
      </c>
      <c r="L14" s="40">
        <f t="shared" si="5"/>
        <v>19.125999999999976</v>
      </c>
    </row>
    <row r="15" spans="1:21" s="22" customFormat="1" x14ac:dyDescent="0.2">
      <c r="A15" s="30">
        <v>10606000</v>
      </c>
      <c r="B15" s="17" t="s">
        <v>18</v>
      </c>
      <c r="C15" s="39">
        <f>C16+C17</f>
        <v>1157.5</v>
      </c>
      <c r="D15" s="62">
        <f>D16+D17</f>
        <v>1771</v>
      </c>
      <c r="E15" s="39">
        <f>E16+E17</f>
        <v>1771</v>
      </c>
      <c r="F15" s="39">
        <f>F16+F17</f>
        <v>839.74800000000005</v>
      </c>
      <c r="G15" s="44">
        <f>F15/F8</f>
        <v>5.8828338464493701E-2</v>
      </c>
      <c r="H15" s="44">
        <f t="shared" si="4"/>
        <v>0.47416600790513835</v>
      </c>
      <c r="I15" s="44">
        <f t="shared" si="2"/>
        <v>0.47416600790513835</v>
      </c>
      <c r="J15" s="44">
        <f t="shared" si="3"/>
        <v>0.72548423326133915</v>
      </c>
      <c r="K15" s="30" t="s">
        <v>35</v>
      </c>
      <c r="L15" s="40">
        <f t="shared" si="5"/>
        <v>-931.25199999999995</v>
      </c>
    </row>
    <row r="16" spans="1:21" s="6" customFormat="1" ht="76.5" x14ac:dyDescent="0.2">
      <c r="A16" s="35">
        <v>10606033</v>
      </c>
      <c r="B16" s="18" t="s">
        <v>25</v>
      </c>
      <c r="C16" s="19">
        <v>775.9</v>
      </c>
      <c r="D16" s="63">
        <v>1362</v>
      </c>
      <c r="E16" s="19">
        <v>1362</v>
      </c>
      <c r="F16" s="19">
        <v>405.22399999999999</v>
      </c>
      <c r="G16" s="44">
        <f>F16/F8</f>
        <v>2.8387867105293486E-2</v>
      </c>
      <c r="H16" s="46">
        <f t="shared" si="4"/>
        <v>0.29752129221732743</v>
      </c>
      <c r="I16" s="37">
        <f t="shared" si="2"/>
        <v>0.29752129221732743</v>
      </c>
      <c r="J16" s="37">
        <f t="shared" si="3"/>
        <v>0.52226317824461921</v>
      </c>
      <c r="K16" s="36" t="s">
        <v>38</v>
      </c>
      <c r="L16" s="40">
        <f t="shared" si="5"/>
        <v>-956.77600000000007</v>
      </c>
    </row>
    <row r="17" spans="1:12" s="6" customFormat="1" ht="95.25" customHeight="1" x14ac:dyDescent="0.2">
      <c r="A17" s="35">
        <v>10606043</v>
      </c>
      <c r="B17" s="18" t="s">
        <v>26</v>
      </c>
      <c r="C17" s="19">
        <v>381.6</v>
      </c>
      <c r="D17" s="63">
        <v>409</v>
      </c>
      <c r="E17" s="19">
        <v>409</v>
      </c>
      <c r="F17" s="19">
        <v>434.524</v>
      </c>
      <c r="G17" s="44">
        <f>F17/F8</f>
        <v>3.0440471359200211E-2</v>
      </c>
      <c r="H17" s="46">
        <f t="shared" si="4"/>
        <v>1.0624058679706601</v>
      </c>
      <c r="I17" s="37">
        <f t="shared" si="2"/>
        <v>1.0624058679706601</v>
      </c>
      <c r="J17" s="37">
        <f t="shared" si="3"/>
        <v>1.1386897274633123</v>
      </c>
      <c r="K17" s="31" t="s">
        <v>40</v>
      </c>
      <c r="L17" s="40">
        <f t="shared" si="5"/>
        <v>25.524000000000001</v>
      </c>
    </row>
    <row r="18" spans="1:12" s="6" customFormat="1" ht="27" customHeight="1" x14ac:dyDescent="0.2">
      <c r="A18" s="35"/>
      <c r="B18" s="47" t="s">
        <v>42</v>
      </c>
      <c r="C18" s="39">
        <f>C9+C10+C13+C11</f>
        <v>8430.5</v>
      </c>
      <c r="D18" s="62">
        <f t="shared" ref="D18:F18" si="9">D9+D10+D13+D11</f>
        <v>9249.3539999999994</v>
      </c>
      <c r="E18" s="39">
        <f t="shared" ref="E18" si="10">E9+E10+E13+E11</f>
        <v>11199.763999999999</v>
      </c>
      <c r="F18" s="39">
        <f t="shared" si="9"/>
        <v>11133.115999999998</v>
      </c>
      <c r="G18" s="44">
        <f>F18/F8</f>
        <v>0.77992768808317514</v>
      </c>
      <c r="H18" s="44">
        <f t="shared" ref="H18" si="11">F18/D18</f>
        <v>1.2036641694111825</v>
      </c>
      <c r="I18" s="44">
        <f t="shared" ref="I18" si="12">F18/E18</f>
        <v>0.99404916032159241</v>
      </c>
      <c r="J18" s="44">
        <f t="shared" ref="J18" si="13">F18/C18</f>
        <v>1.3205760037957415</v>
      </c>
      <c r="K18" s="31"/>
      <c r="L18" s="40"/>
    </row>
    <row r="19" spans="1:12" s="14" customFormat="1" ht="38.25" x14ac:dyDescent="0.2">
      <c r="A19" s="30">
        <v>11100000</v>
      </c>
      <c r="B19" s="17" t="s">
        <v>17</v>
      </c>
      <c r="C19" s="39">
        <f>C20+C24</f>
        <v>1973</v>
      </c>
      <c r="D19" s="62">
        <f>D20+D24</f>
        <v>1464</v>
      </c>
      <c r="E19" s="39">
        <f>E20+E24</f>
        <v>2011.204</v>
      </c>
      <c r="F19" s="39">
        <f>F20+F24</f>
        <v>2159.2579999999998</v>
      </c>
      <c r="G19" s="44">
        <f>F19/F8</f>
        <v>0.15126628519051635</v>
      </c>
      <c r="H19" s="44">
        <f t="shared" si="4"/>
        <v>1.4749030054644807</v>
      </c>
      <c r="I19" s="44">
        <f t="shared" si="2"/>
        <v>1.0736146109494611</v>
      </c>
      <c r="J19" s="44">
        <f t="shared" si="3"/>
        <v>1.0944034465281296</v>
      </c>
      <c r="K19" s="30" t="s">
        <v>35</v>
      </c>
      <c r="L19" s="40">
        <f t="shared" si="5"/>
        <v>148.05399999999986</v>
      </c>
    </row>
    <row r="20" spans="1:12" s="14" customFormat="1" ht="63.75" x14ac:dyDescent="0.2">
      <c r="A20" s="30">
        <v>11105000</v>
      </c>
      <c r="B20" s="17" t="s">
        <v>16</v>
      </c>
      <c r="C20" s="39">
        <f>C21+C22+C23</f>
        <v>993.3</v>
      </c>
      <c r="D20" s="62">
        <f>D21+D22+D23</f>
        <v>594</v>
      </c>
      <c r="E20" s="39">
        <f>E21+E22+E23</f>
        <v>984.22900000000004</v>
      </c>
      <c r="F20" s="39">
        <f>F21+F22+F23</f>
        <v>1024.827</v>
      </c>
      <c r="G20" s="44">
        <f>F20/F8</f>
        <v>7.1794002038172974E-2</v>
      </c>
      <c r="H20" s="44">
        <f t="shared" si="4"/>
        <v>1.7252979797979797</v>
      </c>
      <c r="I20" s="44">
        <f t="shared" si="2"/>
        <v>1.0412485305757095</v>
      </c>
      <c r="J20" s="44">
        <f t="shared" si="3"/>
        <v>1.0317396556931442</v>
      </c>
      <c r="K20" s="30" t="s">
        <v>35</v>
      </c>
      <c r="L20" s="40">
        <f t="shared" si="5"/>
        <v>40.597999999999956</v>
      </c>
    </row>
    <row r="21" spans="1:12" ht="60.75" customHeight="1" x14ac:dyDescent="0.2">
      <c r="A21" s="35">
        <v>11105013</v>
      </c>
      <c r="B21" s="18" t="s">
        <v>15</v>
      </c>
      <c r="C21" s="19">
        <v>466.8</v>
      </c>
      <c r="D21" s="63">
        <v>0</v>
      </c>
      <c r="E21" s="19">
        <v>381.22899999999998</v>
      </c>
      <c r="F21" s="19">
        <v>384.56299999999999</v>
      </c>
      <c r="G21" s="44">
        <f>F21/F8</f>
        <v>2.6940465859902125E-2</v>
      </c>
      <c r="H21" s="46" t="e">
        <f t="shared" si="4"/>
        <v>#DIV/0!</v>
      </c>
      <c r="I21" s="37">
        <f t="shared" si="2"/>
        <v>1.0087453997466089</v>
      </c>
      <c r="J21" s="37">
        <f t="shared" si="3"/>
        <v>0.82382819194515844</v>
      </c>
      <c r="K21" s="30" t="s">
        <v>35</v>
      </c>
      <c r="L21" s="40">
        <f t="shared" si="5"/>
        <v>3.3340000000000032</v>
      </c>
    </row>
    <row r="22" spans="1:12" ht="62.25" customHeight="1" x14ac:dyDescent="0.2">
      <c r="A22" s="35">
        <v>11105025</v>
      </c>
      <c r="B22" s="24" t="s">
        <v>59</v>
      </c>
      <c r="C22" s="19">
        <v>0</v>
      </c>
      <c r="D22" s="63">
        <v>0</v>
      </c>
      <c r="E22" s="19">
        <v>0</v>
      </c>
      <c r="F22" s="19">
        <v>0.47</v>
      </c>
      <c r="G22" s="44">
        <f>F22/F8</f>
        <v>3.2925733765739291E-5</v>
      </c>
      <c r="H22" s="46" t="e">
        <f t="shared" si="4"/>
        <v>#DIV/0!</v>
      </c>
      <c r="I22" s="37" t="e">
        <f t="shared" si="2"/>
        <v>#DIV/0!</v>
      </c>
      <c r="J22" s="37" t="e">
        <f t="shared" si="3"/>
        <v>#DIV/0!</v>
      </c>
      <c r="K22" s="36"/>
      <c r="L22" s="40">
        <f t="shared" si="5"/>
        <v>0.47</v>
      </c>
    </row>
    <row r="23" spans="1:12" ht="57.75" customHeight="1" x14ac:dyDescent="0.2">
      <c r="A23" s="35">
        <v>11105035</v>
      </c>
      <c r="B23" s="18" t="s">
        <v>65</v>
      </c>
      <c r="C23" s="19">
        <v>526.5</v>
      </c>
      <c r="D23" s="63">
        <v>594</v>
      </c>
      <c r="E23" s="19">
        <v>603</v>
      </c>
      <c r="F23" s="19">
        <v>639.79399999999998</v>
      </c>
      <c r="G23" s="44">
        <f>F23/F8</f>
        <v>4.482061044450511E-2</v>
      </c>
      <c r="H23" s="46">
        <f t="shared" si="4"/>
        <v>1.0770942760942761</v>
      </c>
      <c r="I23" s="37">
        <f t="shared" si="2"/>
        <v>1.0610182421227197</v>
      </c>
      <c r="J23" s="37">
        <f t="shared" si="3"/>
        <v>1.2151832858499525</v>
      </c>
      <c r="K23" s="45"/>
      <c r="L23" s="40">
        <f t="shared" si="5"/>
        <v>36.793999999999983</v>
      </c>
    </row>
    <row r="24" spans="1:12" s="22" customFormat="1" ht="63.75" x14ac:dyDescent="0.2">
      <c r="A24" s="30">
        <v>11109045</v>
      </c>
      <c r="B24" s="17" t="s">
        <v>14</v>
      </c>
      <c r="C24" s="8">
        <v>979.7</v>
      </c>
      <c r="D24" s="62">
        <v>870</v>
      </c>
      <c r="E24" s="8">
        <v>1026.9749999999999</v>
      </c>
      <c r="F24" s="8">
        <v>1134.431</v>
      </c>
      <c r="G24" s="44">
        <f>F24/F8</f>
        <v>7.9472283152343379E-2</v>
      </c>
      <c r="H24" s="46">
        <f t="shared" si="4"/>
        <v>1.3039436781609195</v>
      </c>
      <c r="I24" s="38">
        <f t="shared" si="2"/>
        <v>1.1046335110397041</v>
      </c>
      <c r="J24" s="37">
        <f t="shared" si="3"/>
        <v>1.1579371236092681</v>
      </c>
      <c r="K24" s="45" t="s">
        <v>58</v>
      </c>
      <c r="L24" s="40">
        <f t="shared" si="5"/>
        <v>107.45600000000013</v>
      </c>
    </row>
    <row r="25" spans="1:12" s="22" customFormat="1" ht="25.5" x14ac:dyDescent="0.2">
      <c r="A25" s="30">
        <v>11300000</v>
      </c>
      <c r="B25" s="17" t="s">
        <v>44</v>
      </c>
      <c r="C25" s="8">
        <v>165.4</v>
      </c>
      <c r="D25" s="62">
        <v>180</v>
      </c>
      <c r="E25" s="8">
        <v>227.3</v>
      </c>
      <c r="F25" s="8">
        <v>208.024</v>
      </c>
      <c r="G25" s="44">
        <f>F25/F8</f>
        <v>1.4573069874221597E-2</v>
      </c>
      <c r="H25" s="46">
        <f t="shared" ref="H25" si="14">F25/D25</f>
        <v>1.155688888888889</v>
      </c>
      <c r="I25" s="38">
        <f t="shared" ref="I25" si="15">F25/E25</f>
        <v>0.91519577650681916</v>
      </c>
      <c r="J25" s="37">
        <f t="shared" ref="J25" si="16">F25/C25</f>
        <v>1.2577025392986698</v>
      </c>
      <c r="K25" s="36" t="s">
        <v>57</v>
      </c>
      <c r="L25" s="40"/>
    </row>
    <row r="26" spans="1:12" s="14" customFormat="1" ht="27" customHeight="1" x14ac:dyDescent="0.2">
      <c r="A26" s="30">
        <v>11400000</v>
      </c>
      <c r="B26" s="17" t="s">
        <v>13</v>
      </c>
      <c r="C26" s="39">
        <f>C27+C28</f>
        <v>1138.2</v>
      </c>
      <c r="D26" s="62">
        <f>D27+D28</f>
        <v>0</v>
      </c>
      <c r="E26" s="39">
        <f>E27+E28+E29</f>
        <v>777.21100000000001</v>
      </c>
      <c r="F26" s="39">
        <f>F27+F28+F29</f>
        <v>777.15100000000007</v>
      </c>
      <c r="G26" s="44">
        <f>F26/F8</f>
        <v>5.4443121110166082E-2</v>
      </c>
      <c r="H26" s="44" t="e">
        <f t="shared" si="4"/>
        <v>#DIV/0!</v>
      </c>
      <c r="I26" s="44">
        <f t="shared" si="2"/>
        <v>0.99992280088676055</v>
      </c>
      <c r="J26" s="44">
        <f t="shared" si="3"/>
        <v>0.68278949218063612</v>
      </c>
      <c r="K26" s="30" t="s">
        <v>35</v>
      </c>
      <c r="L26" s="40">
        <f t="shared" si="5"/>
        <v>-5.999999999994543E-2</v>
      </c>
    </row>
    <row r="27" spans="1:12" ht="39" customHeight="1" x14ac:dyDescent="0.2">
      <c r="A27" s="35">
        <v>11402053</v>
      </c>
      <c r="B27" s="42" t="s">
        <v>30</v>
      </c>
      <c r="C27" s="19">
        <v>1046</v>
      </c>
      <c r="D27" s="63">
        <v>0</v>
      </c>
      <c r="E27" s="19">
        <v>115.2</v>
      </c>
      <c r="F27" s="19">
        <v>115.2</v>
      </c>
      <c r="G27" s="44">
        <f>F27/F8</f>
        <v>8.070307510240779E-3</v>
      </c>
      <c r="H27" s="46" t="e">
        <f t="shared" si="4"/>
        <v>#DIV/0!</v>
      </c>
      <c r="I27" s="38">
        <f t="shared" si="2"/>
        <v>1</v>
      </c>
      <c r="J27" s="37">
        <f t="shared" si="3"/>
        <v>0.1101338432122371</v>
      </c>
      <c r="K27" s="31"/>
      <c r="L27" s="40">
        <f t="shared" si="5"/>
        <v>0</v>
      </c>
    </row>
    <row r="28" spans="1:12" ht="39" customHeight="1" x14ac:dyDescent="0.2">
      <c r="A28" s="35">
        <v>11406013</v>
      </c>
      <c r="B28" s="18" t="s">
        <v>12</v>
      </c>
      <c r="C28" s="19">
        <v>92.2</v>
      </c>
      <c r="D28" s="63">
        <v>0</v>
      </c>
      <c r="E28" s="19">
        <v>21.010999999999999</v>
      </c>
      <c r="F28" s="19">
        <v>21.010999999999999</v>
      </c>
      <c r="G28" s="44">
        <f>F28/F8</f>
        <v>1.4719204088339325E-3</v>
      </c>
      <c r="H28" s="46" t="e">
        <f t="shared" si="4"/>
        <v>#DIV/0!</v>
      </c>
      <c r="I28" s="37">
        <f t="shared" si="2"/>
        <v>1</v>
      </c>
      <c r="J28" s="37">
        <f t="shared" si="3"/>
        <v>0.22788503253796094</v>
      </c>
      <c r="K28" s="32"/>
      <c r="L28" s="40">
        <f t="shared" si="5"/>
        <v>0</v>
      </c>
    </row>
    <row r="29" spans="1:12" ht="39" customHeight="1" x14ac:dyDescent="0.2">
      <c r="A29" s="35">
        <v>11406025</v>
      </c>
      <c r="B29" s="18" t="s">
        <v>69</v>
      </c>
      <c r="C29" s="19">
        <v>0</v>
      </c>
      <c r="D29" s="63">
        <v>0</v>
      </c>
      <c r="E29" s="19">
        <v>641</v>
      </c>
      <c r="F29" s="19">
        <v>640.94000000000005</v>
      </c>
      <c r="G29" s="44">
        <f>F29/F9</f>
        <v>9.9658873525404285E-2</v>
      </c>
      <c r="H29" s="46" t="e">
        <f t="shared" ref="H29" si="17">F29/D29</f>
        <v>#DIV/0!</v>
      </c>
      <c r="I29" s="37">
        <f t="shared" ref="I29" si="18">F29/E29</f>
        <v>0.99990639625585032</v>
      </c>
      <c r="J29" s="37" t="e">
        <f t="shared" ref="J29" si="19">F29/C29</f>
        <v>#DIV/0!</v>
      </c>
      <c r="K29" s="32"/>
      <c r="L29" s="40">
        <f t="shared" ref="L29" si="20">F29-E29</f>
        <v>-5.999999999994543E-2</v>
      </c>
    </row>
    <row r="30" spans="1:12" s="22" customFormat="1" ht="27" customHeight="1" x14ac:dyDescent="0.2">
      <c r="A30" s="30">
        <v>11600000</v>
      </c>
      <c r="B30" s="17" t="s">
        <v>11</v>
      </c>
      <c r="C30" s="8">
        <v>0</v>
      </c>
      <c r="D30" s="62">
        <v>0</v>
      </c>
      <c r="E30" s="8">
        <v>0</v>
      </c>
      <c r="F30" s="8">
        <v>0</v>
      </c>
      <c r="G30" s="44">
        <f>F30/F8</f>
        <v>0</v>
      </c>
      <c r="H30" s="46" t="e">
        <f t="shared" si="4"/>
        <v>#DIV/0!</v>
      </c>
      <c r="I30" s="38" t="e">
        <f t="shared" si="2"/>
        <v>#DIV/0!</v>
      </c>
      <c r="J30" s="37" t="e">
        <f t="shared" si="3"/>
        <v>#DIV/0!</v>
      </c>
      <c r="K30" s="30" t="s">
        <v>35</v>
      </c>
      <c r="L30" s="40">
        <f t="shared" si="5"/>
        <v>0</v>
      </c>
    </row>
    <row r="31" spans="1:12" s="23" customFormat="1" ht="27.75" customHeight="1" x14ac:dyDescent="0.2">
      <c r="A31" s="30">
        <v>11705000</v>
      </c>
      <c r="B31" s="17" t="s">
        <v>10</v>
      </c>
      <c r="C31" s="8">
        <v>3</v>
      </c>
      <c r="D31" s="62">
        <v>0</v>
      </c>
      <c r="E31" s="8">
        <v>0</v>
      </c>
      <c r="F31" s="8">
        <v>0</v>
      </c>
      <c r="G31" s="44">
        <f>F31/F8</f>
        <v>0</v>
      </c>
      <c r="H31" s="46" t="e">
        <f t="shared" si="4"/>
        <v>#DIV/0!</v>
      </c>
      <c r="I31" s="38"/>
      <c r="J31" s="37"/>
      <c r="K31" s="28"/>
      <c r="L31" s="40">
        <f t="shared" si="5"/>
        <v>0</v>
      </c>
    </row>
    <row r="32" spans="1:12" s="23" customFormat="1" ht="27.75" customHeight="1" x14ac:dyDescent="0.2">
      <c r="A32" s="30">
        <v>11701050</v>
      </c>
      <c r="B32" s="17" t="s">
        <v>66</v>
      </c>
      <c r="C32" s="8">
        <v>0</v>
      </c>
      <c r="D32" s="62">
        <v>0</v>
      </c>
      <c r="E32" s="8">
        <v>0</v>
      </c>
      <c r="F32" s="8">
        <v>-3</v>
      </c>
      <c r="G32" s="44">
        <f>F32/F9</f>
        <v>-4.664658479361763E-4</v>
      </c>
      <c r="H32" s="46" t="e">
        <f t="shared" ref="H32" si="21">F32/D32</f>
        <v>#DIV/0!</v>
      </c>
      <c r="I32" s="38"/>
      <c r="J32" s="37"/>
      <c r="K32" s="28"/>
      <c r="L32" s="40">
        <f t="shared" ref="L32" si="22">F32-E32</f>
        <v>-3</v>
      </c>
    </row>
    <row r="33" spans="1:12" s="23" customFormat="1" ht="27" customHeight="1" x14ac:dyDescent="0.2">
      <c r="A33" s="30"/>
      <c r="B33" s="47" t="s">
        <v>43</v>
      </c>
      <c r="C33" s="39">
        <f t="shared" ref="C33:D33" si="23">C19+C25+C26+C30+C31</f>
        <v>3279.6000000000004</v>
      </c>
      <c r="D33" s="62">
        <f t="shared" si="23"/>
        <v>1644</v>
      </c>
      <c r="E33" s="39">
        <f t="shared" ref="E33" si="24">E19+E25+E26+E30+E31</f>
        <v>3015.7150000000001</v>
      </c>
      <c r="F33" s="39">
        <f>F19+F25+F26+F30+F31+F32</f>
        <v>3141.433</v>
      </c>
      <c r="G33" s="44">
        <f>F33/F8</f>
        <v>0.22007231191682486</v>
      </c>
      <c r="H33" s="46">
        <f t="shared" si="4"/>
        <v>1.9108473236009733</v>
      </c>
      <c r="I33" s="37">
        <f t="shared" ref="I33" si="25">F33/E33</f>
        <v>1.0416876263174737</v>
      </c>
      <c r="J33" s="37">
        <f t="shared" ref="J33" si="26">F33/C33</f>
        <v>0.95787077692401501</v>
      </c>
      <c r="K33" s="28"/>
      <c r="L33" s="40"/>
    </row>
    <row r="34" spans="1:12" s="14" customFormat="1" x14ac:dyDescent="0.2">
      <c r="A34" s="30">
        <v>20000000</v>
      </c>
      <c r="B34" s="17" t="s">
        <v>9</v>
      </c>
      <c r="C34" s="76" t="s">
        <v>35</v>
      </c>
      <c r="D34" s="62">
        <f>D35+D47</f>
        <v>5988.2690000000002</v>
      </c>
      <c r="E34" s="39">
        <f>E35+E47</f>
        <v>10284.507000000001</v>
      </c>
      <c r="F34" s="39">
        <f t="shared" ref="F34" si="27">F35+F47</f>
        <v>10284.507000000001</v>
      </c>
      <c r="G34" s="44"/>
      <c r="H34" s="44">
        <f t="shared" si="4"/>
        <v>1.7174423861052335</v>
      </c>
      <c r="I34" s="38">
        <f t="shared" si="2"/>
        <v>1</v>
      </c>
      <c r="J34" s="30" t="s">
        <v>35</v>
      </c>
      <c r="K34" s="30" t="s">
        <v>35</v>
      </c>
      <c r="L34" s="40"/>
    </row>
    <row r="35" spans="1:12" s="14" customFormat="1" ht="25.5" x14ac:dyDescent="0.2">
      <c r="A35" s="30">
        <v>20200000</v>
      </c>
      <c r="B35" s="17" t="s">
        <v>8</v>
      </c>
      <c r="C35" s="30" t="s">
        <v>35</v>
      </c>
      <c r="D35" s="62">
        <f>D36+D37+D44+D41</f>
        <v>5988.2690000000002</v>
      </c>
      <c r="E35" s="39">
        <f>E36+E37+E44+E41</f>
        <v>10204.507000000001</v>
      </c>
      <c r="F35" s="39">
        <f>F36+F37+F44+F41</f>
        <v>10204.507000000001</v>
      </c>
      <c r="G35" s="44"/>
      <c r="H35" s="44">
        <f t="shared" si="4"/>
        <v>1.7040829328141407</v>
      </c>
      <c r="I35" s="43" t="e">
        <f t="shared" ref="I35" si="28">I36+I37+I44</f>
        <v>#DIV/0!</v>
      </c>
      <c r="J35" s="30" t="s">
        <v>35</v>
      </c>
      <c r="K35" s="30" t="s">
        <v>35</v>
      </c>
      <c r="L35" s="40"/>
    </row>
    <row r="36" spans="1:12" s="14" customFormat="1" ht="25.5" x14ac:dyDescent="0.2">
      <c r="A36" s="30">
        <v>20210000</v>
      </c>
      <c r="B36" s="17" t="s">
        <v>7</v>
      </c>
      <c r="C36" s="30" t="s">
        <v>35</v>
      </c>
      <c r="D36" s="62">
        <v>4732.5</v>
      </c>
      <c r="E36" s="20">
        <v>4732.5</v>
      </c>
      <c r="F36" s="8">
        <v>4732.5</v>
      </c>
      <c r="G36" s="44"/>
      <c r="H36" s="46">
        <f t="shared" si="4"/>
        <v>1</v>
      </c>
      <c r="I36" s="38">
        <f t="shared" si="2"/>
        <v>1</v>
      </c>
      <c r="J36" s="30" t="s">
        <v>35</v>
      </c>
      <c r="K36" s="30" t="s">
        <v>35</v>
      </c>
      <c r="L36" s="40"/>
    </row>
    <row r="37" spans="1:12" s="14" customFormat="1" ht="24" customHeight="1" x14ac:dyDescent="0.2">
      <c r="A37" s="30">
        <v>2022000</v>
      </c>
      <c r="B37" s="17" t="s">
        <v>6</v>
      </c>
      <c r="C37" s="30" t="s">
        <v>35</v>
      </c>
      <c r="D37" s="62">
        <f>D38+D39+D40</f>
        <v>310.18900000000002</v>
      </c>
      <c r="E37" s="39">
        <f>E38+E39+E40</f>
        <v>3965.63</v>
      </c>
      <c r="F37" s="39">
        <f t="shared" ref="F37:I37" si="29">F38+F39+F40</f>
        <v>3965.63</v>
      </c>
      <c r="G37" s="44"/>
      <c r="H37" s="44">
        <f t="shared" si="4"/>
        <v>12.784560380929046</v>
      </c>
      <c r="I37" s="43" t="e">
        <f t="shared" si="29"/>
        <v>#DIV/0!</v>
      </c>
      <c r="J37" s="30" t="s">
        <v>35</v>
      </c>
      <c r="K37" s="30" t="s">
        <v>35</v>
      </c>
      <c r="L37" s="40"/>
    </row>
    <row r="38" spans="1:12" ht="64.5" customHeight="1" x14ac:dyDescent="0.2">
      <c r="A38" s="35">
        <v>2022</v>
      </c>
      <c r="B38" s="18" t="s">
        <v>31</v>
      </c>
      <c r="C38" s="30" t="s">
        <v>35</v>
      </c>
      <c r="D38" s="63">
        <v>0</v>
      </c>
      <c r="E38" s="21">
        <v>3422.8</v>
      </c>
      <c r="F38" s="19">
        <v>3422.8</v>
      </c>
      <c r="G38" s="44"/>
      <c r="H38" s="46" t="e">
        <f t="shared" si="4"/>
        <v>#DIV/0!</v>
      </c>
      <c r="I38" s="38">
        <f t="shared" si="2"/>
        <v>1</v>
      </c>
      <c r="J38" s="30" t="s">
        <v>35</v>
      </c>
      <c r="K38" s="31" t="s">
        <v>36</v>
      </c>
      <c r="L38" s="40"/>
    </row>
    <row r="39" spans="1:12" ht="24" customHeight="1" x14ac:dyDescent="0.2">
      <c r="A39" s="35">
        <v>20225555</v>
      </c>
      <c r="B39" s="18" t="s">
        <v>5</v>
      </c>
      <c r="C39" s="30" t="s">
        <v>35</v>
      </c>
      <c r="D39" s="63">
        <v>310.18900000000002</v>
      </c>
      <c r="E39" s="19">
        <v>542.83000000000004</v>
      </c>
      <c r="F39" s="19">
        <v>542.83000000000004</v>
      </c>
      <c r="G39" s="44"/>
      <c r="H39" s="46">
        <f t="shared" si="4"/>
        <v>1.7499975821192886</v>
      </c>
      <c r="I39" s="38">
        <f t="shared" si="2"/>
        <v>1</v>
      </c>
      <c r="J39" s="30" t="s">
        <v>35</v>
      </c>
      <c r="K39" s="30" t="s">
        <v>35</v>
      </c>
      <c r="L39" s="40"/>
    </row>
    <row r="40" spans="1:12" ht="0.75" hidden="1" customHeight="1" x14ac:dyDescent="0.2">
      <c r="A40" s="35">
        <v>20229999</v>
      </c>
      <c r="B40" s="18" t="s">
        <v>33</v>
      </c>
      <c r="C40" s="30" t="s">
        <v>35</v>
      </c>
      <c r="D40" s="63">
        <v>0</v>
      </c>
      <c r="E40" s="19">
        <v>0</v>
      </c>
      <c r="F40" s="19">
        <v>0</v>
      </c>
      <c r="G40" s="44"/>
      <c r="H40" s="46" t="e">
        <f t="shared" si="4"/>
        <v>#DIV/0!</v>
      </c>
      <c r="I40" s="38" t="e">
        <f t="shared" si="2"/>
        <v>#DIV/0!</v>
      </c>
      <c r="J40" s="30" t="s">
        <v>35</v>
      </c>
      <c r="K40" s="31" t="s">
        <v>36</v>
      </c>
      <c r="L40" s="40"/>
    </row>
    <row r="41" spans="1:12" x14ac:dyDescent="0.2">
      <c r="A41" s="51" t="s">
        <v>47</v>
      </c>
      <c r="B41" s="54" t="s">
        <v>50</v>
      </c>
      <c r="C41" s="30" t="s">
        <v>35</v>
      </c>
      <c r="D41" s="64">
        <f>D42+D43</f>
        <v>536.6</v>
      </c>
      <c r="E41" s="58">
        <f>E42+E43</f>
        <v>536.6</v>
      </c>
      <c r="F41" s="58">
        <f>F42+F43</f>
        <v>536.6</v>
      </c>
      <c r="G41" s="44"/>
      <c r="H41" s="46">
        <f t="shared" ref="H41:H43" si="30">F41/D41</f>
        <v>1</v>
      </c>
      <c r="I41" s="38">
        <f t="shared" ref="I41:I43" si="31">F41/E41</f>
        <v>1</v>
      </c>
      <c r="J41" s="30" t="s">
        <v>35</v>
      </c>
      <c r="K41" s="31"/>
      <c r="L41" s="40"/>
    </row>
    <row r="42" spans="1:12" ht="22.5" x14ac:dyDescent="0.2">
      <c r="A42" s="52" t="s">
        <v>48</v>
      </c>
      <c r="B42" s="53" t="s">
        <v>51</v>
      </c>
      <c r="C42" s="30" t="s">
        <v>35</v>
      </c>
      <c r="D42" s="65">
        <v>2</v>
      </c>
      <c r="E42" s="57">
        <v>2</v>
      </c>
      <c r="F42" s="55">
        <v>2</v>
      </c>
      <c r="G42" s="44"/>
      <c r="H42" s="46">
        <f t="shared" si="30"/>
        <v>1</v>
      </c>
      <c r="I42" s="38">
        <f t="shared" si="31"/>
        <v>1</v>
      </c>
      <c r="J42" s="30" t="s">
        <v>35</v>
      </c>
      <c r="K42" s="31"/>
      <c r="L42" s="40"/>
    </row>
    <row r="43" spans="1:12" ht="33.75" x14ac:dyDescent="0.2">
      <c r="A43" s="52" t="s">
        <v>49</v>
      </c>
      <c r="B43" s="53" t="s">
        <v>52</v>
      </c>
      <c r="C43" s="30" t="s">
        <v>35</v>
      </c>
      <c r="D43" s="65">
        <v>534.6</v>
      </c>
      <c r="E43" s="57">
        <v>534.6</v>
      </c>
      <c r="F43" s="55">
        <v>534.6</v>
      </c>
      <c r="G43" s="44"/>
      <c r="H43" s="46">
        <f t="shared" si="30"/>
        <v>1</v>
      </c>
      <c r="I43" s="38">
        <f t="shared" si="31"/>
        <v>1</v>
      </c>
      <c r="J43" s="30" t="s">
        <v>35</v>
      </c>
      <c r="K43" s="31"/>
      <c r="L43" s="40"/>
    </row>
    <row r="44" spans="1:12" s="14" customFormat="1" ht="15.75" customHeight="1" x14ac:dyDescent="0.2">
      <c r="A44" s="30">
        <v>20240000</v>
      </c>
      <c r="B44" s="17" t="s">
        <v>4</v>
      </c>
      <c r="C44" s="30" t="s">
        <v>35</v>
      </c>
      <c r="D44" s="62">
        <f>D46</f>
        <v>408.98</v>
      </c>
      <c r="E44" s="39">
        <f>E46+E45</f>
        <v>969.77700000000004</v>
      </c>
      <c r="F44" s="39">
        <f t="shared" ref="F44" si="32">F46+F45</f>
        <v>969.77700000000004</v>
      </c>
      <c r="G44" s="44"/>
      <c r="H44" s="44">
        <f t="shared" si="4"/>
        <v>2.3712088610690008</v>
      </c>
      <c r="I44" s="38">
        <f t="shared" si="2"/>
        <v>1</v>
      </c>
      <c r="J44" s="30" t="s">
        <v>35</v>
      </c>
      <c r="K44" s="30" t="s">
        <v>35</v>
      </c>
      <c r="L44" s="40"/>
    </row>
    <row r="45" spans="1:12" s="14" customFormat="1" ht="51.75" hidden="1" customHeight="1" x14ac:dyDescent="0.2">
      <c r="A45" s="56" t="s">
        <v>53</v>
      </c>
      <c r="B45" s="18" t="s">
        <v>54</v>
      </c>
      <c r="C45" s="30" t="s">
        <v>35</v>
      </c>
      <c r="D45" s="63">
        <v>1781.6</v>
      </c>
      <c r="E45" s="19">
        <v>0</v>
      </c>
      <c r="F45" s="19">
        <v>0</v>
      </c>
      <c r="G45" s="44"/>
      <c r="H45" s="38"/>
      <c r="I45" s="38"/>
      <c r="J45" s="30"/>
      <c r="K45" s="30"/>
      <c r="L45" s="40"/>
    </row>
    <row r="46" spans="1:12" ht="25.5" x14ac:dyDescent="0.2">
      <c r="A46" s="35">
        <v>20249999</v>
      </c>
      <c r="B46" s="18" t="s">
        <v>3</v>
      </c>
      <c r="C46" s="30" t="s">
        <v>35</v>
      </c>
      <c r="D46" s="63">
        <v>408.98</v>
      </c>
      <c r="E46" s="19">
        <v>969.77700000000004</v>
      </c>
      <c r="F46" s="19">
        <v>969.77700000000004</v>
      </c>
      <c r="G46" s="44"/>
      <c r="H46" s="46">
        <f t="shared" si="4"/>
        <v>2.3712088610690008</v>
      </c>
      <c r="I46" s="38">
        <f t="shared" si="2"/>
        <v>1</v>
      </c>
      <c r="J46" s="30" t="s">
        <v>35</v>
      </c>
      <c r="K46" s="30" t="s">
        <v>35</v>
      </c>
      <c r="L46" s="40"/>
    </row>
    <row r="47" spans="1:12" s="14" customFormat="1" ht="24" customHeight="1" x14ac:dyDescent="0.2">
      <c r="A47" s="30">
        <v>20700000</v>
      </c>
      <c r="B47" s="17" t="s">
        <v>2</v>
      </c>
      <c r="C47" s="30" t="s">
        <v>35</v>
      </c>
      <c r="D47" s="62">
        <f>D48+D49</f>
        <v>0</v>
      </c>
      <c r="E47" s="39">
        <f>E48+E49</f>
        <v>80</v>
      </c>
      <c r="F47" s="39">
        <f>F48+F49</f>
        <v>80</v>
      </c>
      <c r="G47" s="44"/>
      <c r="H47" s="44" t="e">
        <f t="shared" si="4"/>
        <v>#DIV/0!</v>
      </c>
      <c r="I47" s="38">
        <f t="shared" si="2"/>
        <v>1</v>
      </c>
      <c r="J47" s="30" t="s">
        <v>35</v>
      </c>
      <c r="K47" s="30" t="s">
        <v>35</v>
      </c>
      <c r="L47" s="40"/>
    </row>
    <row r="48" spans="1:12" ht="24" customHeight="1" x14ac:dyDescent="0.2">
      <c r="A48" s="35">
        <v>20705020</v>
      </c>
      <c r="B48" s="18" t="s">
        <v>1</v>
      </c>
      <c r="C48" s="30" t="s">
        <v>35</v>
      </c>
      <c r="D48" s="63">
        <v>0</v>
      </c>
      <c r="E48" s="19">
        <v>0</v>
      </c>
      <c r="F48" s="19">
        <v>0</v>
      </c>
      <c r="G48" s="44"/>
      <c r="H48" s="46" t="e">
        <f t="shared" si="4"/>
        <v>#DIV/0!</v>
      </c>
      <c r="I48" s="38" t="e">
        <f t="shared" si="2"/>
        <v>#DIV/0!</v>
      </c>
      <c r="J48" s="30" t="s">
        <v>35</v>
      </c>
      <c r="K48" s="77" t="s">
        <v>39</v>
      </c>
      <c r="L48" s="40"/>
    </row>
    <row r="49" spans="1:12" ht="19.5" customHeight="1" x14ac:dyDescent="0.2">
      <c r="A49" s="35">
        <v>20705030</v>
      </c>
      <c r="B49" s="18" t="s">
        <v>0</v>
      </c>
      <c r="C49" s="30" t="s">
        <v>35</v>
      </c>
      <c r="D49" s="63">
        <v>0</v>
      </c>
      <c r="E49" s="19">
        <v>80</v>
      </c>
      <c r="F49" s="19">
        <v>80</v>
      </c>
      <c r="G49" s="44"/>
      <c r="H49" s="46" t="e">
        <f t="shared" si="4"/>
        <v>#DIV/0!</v>
      </c>
      <c r="I49" s="38">
        <f t="shared" si="2"/>
        <v>1</v>
      </c>
      <c r="J49" s="30" t="s">
        <v>35</v>
      </c>
      <c r="K49" s="78"/>
      <c r="L49" s="40"/>
    </row>
    <row r="50" spans="1:12" s="14" customFormat="1" ht="63.75" x14ac:dyDescent="0.2">
      <c r="A50" s="30">
        <v>20800000</v>
      </c>
      <c r="B50" s="17" t="s">
        <v>67</v>
      </c>
      <c r="C50" s="39">
        <f t="shared" ref="C50:F50" si="33">C51</f>
        <v>0</v>
      </c>
      <c r="D50" s="39">
        <f t="shared" si="33"/>
        <v>0</v>
      </c>
      <c r="E50" s="39">
        <f t="shared" si="33"/>
        <v>0</v>
      </c>
      <c r="F50" s="69">
        <f t="shared" si="33"/>
        <v>0</v>
      </c>
      <c r="G50" s="70"/>
      <c r="H50" s="71" t="e">
        <f t="shared" si="4"/>
        <v>#DIV/0!</v>
      </c>
      <c r="I50" s="71" t="e">
        <f>I51+I52+I55</f>
        <v>#DIV/0!</v>
      </c>
      <c r="J50" s="71" t="e">
        <f t="shared" ref="J50:J51" si="34">F50/C50</f>
        <v>#DIV/0!</v>
      </c>
      <c r="K50" s="30"/>
      <c r="L50" s="40"/>
    </row>
    <row r="51" spans="1:12" ht="66" customHeight="1" x14ac:dyDescent="0.2">
      <c r="A51" s="35">
        <v>20805000</v>
      </c>
      <c r="B51" s="18" t="s">
        <v>68</v>
      </c>
      <c r="C51" s="21">
        <v>0</v>
      </c>
      <c r="D51" s="21">
        <v>0</v>
      </c>
      <c r="E51" s="21">
        <v>0</v>
      </c>
      <c r="F51" s="72"/>
      <c r="G51" s="73"/>
      <c r="H51" s="74" t="e">
        <f t="shared" si="4"/>
        <v>#DIV/0!</v>
      </c>
      <c r="I51" s="75" t="e">
        <f t="shared" ref="I51" si="35">F51/E51</f>
        <v>#DIV/0!</v>
      </c>
      <c r="J51" s="75" t="e">
        <f t="shared" si="34"/>
        <v>#DIV/0!</v>
      </c>
      <c r="K51" s="35"/>
      <c r="L51" s="5"/>
    </row>
    <row r="52" spans="1:12" x14ac:dyDescent="0.2">
      <c r="A52" s="30"/>
      <c r="B52" s="26" t="s">
        <v>34</v>
      </c>
      <c r="C52" s="50">
        <v>20802.3</v>
      </c>
      <c r="D52" s="62">
        <f>D8+D34</f>
        <v>16881.623</v>
      </c>
      <c r="E52" s="8">
        <f>E8+E34</f>
        <v>24499.986000000001</v>
      </c>
      <c r="F52" s="8">
        <f>F8+F34+F50</f>
        <v>24559.056</v>
      </c>
      <c r="G52" s="44"/>
      <c r="H52" s="44">
        <f t="shared" si="4"/>
        <v>1.4547805030357568</v>
      </c>
      <c r="I52" s="38">
        <f t="shared" si="2"/>
        <v>1.0024110217858899</v>
      </c>
      <c r="J52" s="38">
        <f t="shared" ref="J52" si="36">F52/C52</f>
        <v>1.1805932997793513</v>
      </c>
      <c r="K52" s="27"/>
      <c r="L52" s="40"/>
    </row>
    <row r="53" spans="1:12" ht="12.75" customHeight="1" x14ac:dyDescent="0.2">
      <c r="B53" s="10"/>
      <c r="C53" s="10"/>
      <c r="D53" s="60"/>
      <c r="E53" s="4"/>
      <c r="F53" s="4"/>
      <c r="G53" s="4"/>
      <c r="H53" s="4"/>
      <c r="I53" s="9"/>
      <c r="J53" s="9"/>
    </row>
    <row r="54" spans="1:12" ht="12.75" customHeight="1" x14ac:dyDescent="0.2">
      <c r="B54" s="3"/>
      <c r="C54" s="3"/>
      <c r="D54" s="66"/>
      <c r="E54" s="4"/>
      <c r="F54" s="4"/>
      <c r="G54" s="4"/>
      <c r="H54" s="4"/>
      <c r="I54" s="9"/>
      <c r="J54" s="9"/>
    </row>
    <row r="55" spans="1:12" ht="2.1" customHeight="1" x14ac:dyDescent="0.2">
      <c r="B55" s="10"/>
      <c r="C55" s="10"/>
      <c r="D55" s="60"/>
      <c r="E55" s="4"/>
      <c r="F55" s="4"/>
      <c r="G55" s="4"/>
      <c r="H55" s="4"/>
      <c r="I55" s="9"/>
      <c r="J55" s="9"/>
    </row>
  </sheetData>
  <mergeCells count="6">
    <mergeCell ref="K48:K49"/>
    <mergeCell ref="F2:I2"/>
    <mergeCell ref="D6:K6"/>
    <mergeCell ref="I5:K5"/>
    <mergeCell ref="O5:U5"/>
    <mergeCell ref="A3:K4"/>
  </mergeCells>
  <printOptions horizontalCentered="1"/>
  <pageMargins left="0" right="0" top="0" bottom="0" header="0.19685039370078741" footer="0.19685039370078741"/>
  <pageSetup paperSize="9" scale="60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2025-03-06T08:15:05Z</cp:lastPrinted>
  <dcterms:created xsi:type="dcterms:W3CDTF">2020-03-18T14:29:03Z</dcterms:created>
  <dcterms:modified xsi:type="dcterms:W3CDTF">2025-03-06T08:15:08Z</dcterms:modified>
</cp:coreProperties>
</file>